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Record\●令和元年\GG同好会(2021年)\2021年度職務別資料\④事務局\➋記録\22年度練習会競技会成績\"/>
    </mc:Choice>
  </mc:AlternateContent>
  <bookViews>
    <workbookView xWindow="0" yWindow="0" windowWidth="20490" windowHeight="8685" tabRatio="577"/>
  </bookViews>
  <sheets>
    <sheet name="定例競技会成績表" sheetId="14" r:id="rId1"/>
    <sheet name="個人成績" sheetId="3" r:id="rId2"/>
  </sheets>
  <definedNames>
    <definedName name="_xlnm._FilterDatabase" localSheetId="1" hidden="1">個人成績!$A$4:$CB$50</definedName>
    <definedName name="_xlnm._FilterDatabase" localSheetId="0" hidden="1">定例競技会成績表!$B$7:$Q$58</definedName>
    <definedName name="_xlnm.Print_Area" localSheetId="0">定例競技会成績表!$A$1:$N$59</definedName>
  </definedNames>
  <calcPr calcId="152511"/>
</workbook>
</file>

<file path=xl/calcChain.xml><?xml version="1.0" encoding="utf-8"?>
<calcChain xmlns="http://schemas.openxmlformats.org/spreadsheetml/2006/main">
  <c r="P8" i="14" l="1"/>
  <c r="CE6" i="3"/>
  <c r="CE7" i="3"/>
  <c r="CE8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5" i="3"/>
  <c r="I2" i="3" l="1"/>
  <c r="C1" i="14"/>
  <c r="CD42" i="3" l="1"/>
  <c r="Z110" i="14" l="1"/>
  <c r="Y109" i="14"/>
  <c r="AC108" i="14"/>
  <c r="AB108" i="14"/>
  <c r="AC107" i="14"/>
  <c r="AB107" i="14"/>
  <c r="CD5" i="3" l="1"/>
  <c r="M30" i="14" l="1"/>
  <c r="M15" i="14"/>
  <c r="M20" i="14"/>
  <c r="M47" i="14"/>
  <c r="M8" i="14"/>
  <c r="M10" i="14"/>
  <c r="M32" i="14"/>
  <c r="M9" i="14"/>
  <c r="M44" i="14"/>
  <c r="M16" i="14"/>
  <c r="M22" i="14"/>
  <c r="M21" i="14"/>
  <c r="M28" i="14"/>
  <c r="M25" i="14"/>
  <c r="M39" i="14"/>
  <c r="M50" i="14"/>
  <c r="M48" i="14"/>
  <c r="M18" i="14"/>
  <c r="M14" i="14"/>
  <c r="M13" i="14"/>
  <c r="M12" i="14"/>
  <c r="M42" i="14"/>
  <c r="M36" i="14"/>
  <c r="M40" i="14"/>
  <c r="M19" i="14"/>
  <c r="M26" i="14"/>
  <c r="M37" i="14"/>
  <c r="M11" i="14"/>
  <c r="M41" i="14"/>
  <c r="M31" i="14"/>
  <c r="M35" i="14"/>
  <c r="M27" i="14"/>
  <c r="M23" i="14"/>
  <c r="M45" i="14"/>
  <c r="M34" i="14"/>
  <c r="M33" i="14"/>
  <c r="M51" i="14"/>
  <c r="M43" i="14"/>
  <c r="M17" i="14"/>
  <c r="M38" i="14"/>
  <c r="M29" i="14"/>
  <c r="M46" i="14"/>
  <c r="M49" i="14"/>
  <c r="M24" i="14"/>
  <c r="E47" i="3"/>
  <c r="AT47" i="3"/>
  <c r="AU47" i="3"/>
  <c r="AV47" i="3"/>
  <c r="AX47" i="3"/>
  <c r="AY47" i="3"/>
  <c r="AZ47" i="3"/>
  <c r="BB47" i="3"/>
  <c r="BC47" i="3"/>
  <c r="BD47" i="3"/>
  <c r="BF47" i="3"/>
  <c r="J46" i="14" s="1"/>
  <c r="X106" i="14" s="1"/>
  <c r="AC106" i="14" s="1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W47" i="3"/>
  <c r="BX47" i="3"/>
  <c r="BY47" i="3"/>
  <c r="CA47" i="3"/>
  <c r="CC47" i="3" s="1"/>
  <c r="CD47" i="3"/>
  <c r="CM47" i="3"/>
  <c r="CD48" i="3" l="1"/>
  <c r="D48" i="3"/>
  <c r="BE47" i="3"/>
  <c r="H46" i="14" s="1"/>
  <c r="AW47" i="3"/>
  <c r="F46" i="14" s="1"/>
  <c r="BV47" i="3"/>
  <c r="C47" i="3" s="1"/>
  <c r="D46" i="14" s="1"/>
  <c r="BA47" i="3"/>
  <c r="D47" i="3"/>
  <c r="K46" i="14" s="1"/>
  <c r="BZ47" i="3" l="1"/>
  <c r="G46" i="14"/>
  <c r="I46" i="14" s="1"/>
  <c r="D5" i="3"/>
  <c r="K24" i="14" s="1"/>
  <c r="P21" i="14" l="1"/>
  <c r="P28" i="14"/>
  <c r="BW5" i="3" l="1"/>
  <c r="P25" i="14" l="1"/>
  <c r="P9" i="14"/>
  <c r="P18" i="14"/>
  <c r="D46" i="3" l="1"/>
  <c r="K29" i="14" s="1"/>
  <c r="D24" i="3"/>
  <c r="K14" i="14" s="1"/>
  <c r="D22" i="3"/>
  <c r="K48" i="14" s="1"/>
  <c r="D19" i="3"/>
  <c r="K25" i="14" s="1"/>
  <c r="D9" i="3"/>
  <c r="K47" i="14" s="1"/>
  <c r="D8" i="3"/>
  <c r="K20" i="14" s="1"/>
  <c r="D7" i="3"/>
  <c r="K15" i="14" s="1"/>
  <c r="D6" i="3"/>
  <c r="K30" i="14" s="1"/>
  <c r="CD46" i="3" l="1"/>
  <c r="CD24" i="3"/>
  <c r="CD22" i="3"/>
  <c r="CD19" i="3"/>
  <c r="CD9" i="3"/>
  <c r="CD8" i="3"/>
  <c r="CD7" i="3"/>
  <c r="CD6" i="3"/>
  <c r="P32" i="14" l="1"/>
  <c r="BY48" i="3"/>
  <c r="BX48" i="3"/>
  <c r="BW48" i="3"/>
  <c r="BY46" i="3"/>
  <c r="BX46" i="3"/>
  <c r="BW46" i="3"/>
  <c r="BY45" i="3"/>
  <c r="BX45" i="3"/>
  <c r="BW45" i="3"/>
  <c r="BY44" i="3"/>
  <c r="BX44" i="3"/>
  <c r="BW44" i="3"/>
  <c r="BY43" i="3"/>
  <c r="BX43" i="3"/>
  <c r="BW43" i="3"/>
  <c r="BY42" i="3"/>
  <c r="BX42" i="3"/>
  <c r="BW42" i="3"/>
  <c r="BY41" i="3"/>
  <c r="BX41" i="3"/>
  <c r="BW41" i="3"/>
  <c r="BY40" i="3"/>
  <c r="BX40" i="3"/>
  <c r="BW40" i="3"/>
  <c r="BY39" i="3"/>
  <c r="BX39" i="3"/>
  <c r="BW39" i="3"/>
  <c r="BY38" i="3"/>
  <c r="BX38" i="3"/>
  <c r="BW38" i="3"/>
  <c r="BY37" i="3"/>
  <c r="BX37" i="3"/>
  <c r="BW37" i="3"/>
  <c r="BY36" i="3"/>
  <c r="BX36" i="3"/>
  <c r="BW36" i="3"/>
  <c r="BY35" i="3"/>
  <c r="BX35" i="3"/>
  <c r="BW35" i="3"/>
  <c r="BY34" i="3"/>
  <c r="BX34" i="3"/>
  <c r="BW34" i="3"/>
  <c r="BY33" i="3"/>
  <c r="BX33" i="3"/>
  <c r="BW33" i="3"/>
  <c r="BY32" i="3"/>
  <c r="BX32" i="3"/>
  <c r="BW32" i="3"/>
  <c r="BY31" i="3"/>
  <c r="BX31" i="3"/>
  <c r="BW31" i="3"/>
  <c r="BY30" i="3"/>
  <c r="BX30" i="3"/>
  <c r="BW30" i="3"/>
  <c r="BY29" i="3"/>
  <c r="BX29" i="3"/>
  <c r="BW29" i="3"/>
  <c r="BY28" i="3"/>
  <c r="BX28" i="3"/>
  <c r="BW28" i="3"/>
  <c r="BY27" i="3"/>
  <c r="BX27" i="3"/>
  <c r="BW27" i="3"/>
  <c r="BY26" i="3"/>
  <c r="BX26" i="3"/>
  <c r="BW26" i="3"/>
  <c r="BY25" i="3"/>
  <c r="BX25" i="3"/>
  <c r="BW25" i="3"/>
  <c r="BY24" i="3"/>
  <c r="BX24" i="3"/>
  <c r="BW24" i="3"/>
  <c r="BY23" i="3"/>
  <c r="BX23" i="3"/>
  <c r="BW23" i="3"/>
  <c r="BY22" i="3"/>
  <c r="BX22" i="3"/>
  <c r="BW22" i="3"/>
  <c r="BY21" i="3"/>
  <c r="BX21" i="3"/>
  <c r="BW21" i="3"/>
  <c r="BY20" i="3"/>
  <c r="BX20" i="3"/>
  <c r="BW20" i="3"/>
  <c r="BY19" i="3"/>
  <c r="BX19" i="3"/>
  <c r="BW19" i="3"/>
  <c r="BY18" i="3"/>
  <c r="BX18" i="3"/>
  <c r="BW18" i="3"/>
  <c r="BY17" i="3"/>
  <c r="BX17" i="3"/>
  <c r="BW17" i="3"/>
  <c r="BY16" i="3"/>
  <c r="BX16" i="3"/>
  <c r="BW16" i="3"/>
  <c r="BY15" i="3"/>
  <c r="BX15" i="3"/>
  <c r="BW15" i="3"/>
  <c r="BY14" i="3"/>
  <c r="BX14" i="3"/>
  <c r="BW14" i="3"/>
  <c r="BY13" i="3"/>
  <c r="BX13" i="3"/>
  <c r="BW13" i="3"/>
  <c r="BY12" i="3"/>
  <c r="BX12" i="3"/>
  <c r="BW12" i="3"/>
  <c r="BY11" i="3"/>
  <c r="BX11" i="3"/>
  <c r="BW11" i="3"/>
  <c r="BY10" i="3"/>
  <c r="BX10" i="3"/>
  <c r="BW10" i="3"/>
  <c r="BY9" i="3"/>
  <c r="BX9" i="3"/>
  <c r="BW9" i="3"/>
  <c r="BY8" i="3"/>
  <c r="BX8" i="3"/>
  <c r="BW8" i="3"/>
  <c r="BY7" i="3"/>
  <c r="BX7" i="3"/>
  <c r="BW7" i="3"/>
  <c r="BX5" i="3"/>
  <c r="BY5" i="3"/>
  <c r="BY6" i="3"/>
  <c r="BX6" i="3"/>
  <c r="BW6" i="3"/>
  <c r="BG6" i="3"/>
  <c r="BD7" i="3" l="1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8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8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8" i="3"/>
  <c r="BD5" i="3"/>
  <c r="BD6" i="3"/>
  <c r="AZ5" i="3"/>
  <c r="AZ6" i="3"/>
  <c r="AV5" i="3"/>
  <c r="AV6" i="3"/>
  <c r="AV49" i="3" l="1"/>
  <c r="AZ49" i="3"/>
  <c r="BD49" i="3"/>
  <c r="BL52" i="3"/>
  <c r="BJ52" i="3"/>
  <c r="BF52" i="3"/>
  <c r="BH52" i="3"/>
  <c r="P15" i="14"/>
  <c r="P40" i="14"/>
  <c r="P30" i="14"/>
  <c r="P44" i="14"/>
  <c r="BL13" i="3" l="1"/>
  <c r="L49" i="3" l="1"/>
  <c r="P22" i="14" l="1"/>
  <c r="P16" i="14"/>
  <c r="P47" i="14" l="1"/>
  <c r="P46" i="14"/>
  <c r="P12" i="14"/>
  <c r="P39" i="14"/>
  <c r="P24" i="14"/>
  <c r="P13" i="14"/>
  <c r="P14" i="14"/>
  <c r="P20" i="14"/>
  <c r="P37" i="14"/>
  <c r="P41" i="14"/>
  <c r="P49" i="14"/>
  <c r="P48" i="14"/>
  <c r="P17" i="14"/>
  <c r="P11" i="14"/>
  <c r="P42" i="14"/>
  <c r="P23" i="14"/>
  <c r="P19" i="14"/>
  <c r="P38" i="14"/>
  <c r="P35" i="14"/>
  <c r="P31" i="14"/>
  <c r="P45" i="14"/>
  <c r="P29" i="14"/>
  <c r="P34" i="14"/>
  <c r="P10" i="14"/>
  <c r="P43" i="14"/>
  <c r="P51" i="14"/>
  <c r="P33" i="14"/>
  <c r="P36" i="14"/>
  <c r="P26" i="14"/>
  <c r="P50" i="14"/>
  <c r="CM37" i="3" l="1"/>
  <c r="CM29" i="3"/>
  <c r="CM30" i="3"/>
  <c r="CM33" i="3"/>
  <c r="CM32" i="3"/>
  <c r="CM31" i="3"/>
  <c r="CM38" i="3"/>
  <c r="CM39" i="3"/>
  <c r="CM28" i="3"/>
  <c r="CM40" i="3"/>
  <c r="D40" i="3"/>
  <c r="K34" i="14" s="1"/>
  <c r="CD40" i="3"/>
  <c r="CM13" i="3"/>
  <c r="CM44" i="3"/>
  <c r="CM11" i="3"/>
  <c r="CM43" i="3"/>
  <c r="CM41" i="3"/>
  <c r="CM35" i="3"/>
  <c r="CM14" i="3"/>
  <c r="CM48" i="3"/>
  <c r="CM42" i="3"/>
  <c r="CM36" i="3"/>
  <c r="CM34" i="3"/>
  <c r="CM23" i="3"/>
  <c r="CM18" i="3"/>
  <c r="CM15" i="3"/>
  <c r="CM12" i="3"/>
  <c r="CM10" i="3"/>
  <c r="CM27" i="3"/>
  <c r="CM25" i="3"/>
  <c r="CM21" i="3"/>
  <c r="CM45" i="3"/>
  <c r="CM26" i="3"/>
  <c r="CM20" i="3"/>
  <c r="CM17" i="3"/>
  <c r="CM16" i="3"/>
  <c r="AT33" i="3" l="1"/>
  <c r="AU33" i="3"/>
  <c r="BO44" i="3"/>
  <c r="BL44" i="3"/>
  <c r="BI44" i="3"/>
  <c r="D42" i="3" l="1"/>
  <c r="K51" i="14" s="1"/>
  <c r="D29" i="3"/>
  <c r="K40" i="14" s="1"/>
  <c r="CD29" i="3"/>
  <c r="D10" i="3"/>
  <c r="K8" i="14" s="1"/>
  <c r="CD10" i="3"/>
  <c r="D25" i="3"/>
  <c r="K13" i="14" s="1"/>
  <c r="CD25" i="3"/>
  <c r="D26" i="3"/>
  <c r="K12" i="14" s="1"/>
  <c r="CD26" i="3"/>
  <c r="D13" i="3"/>
  <c r="K9" i="14" s="1"/>
  <c r="CD13" i="3"/>
  <c r="D11" i="3"/>
  <c r="K10" i="14" s="1"/>
  <c r="CD11" i="3"/>
  <c r="D39" i="3"/>
  <c r="K45" i="14" s="1"/>
  <c r="CD39" i="3"/>
  <c r="D36" i="3"/>
  <c r="K35" i="14" s="1"/>
  <c r="CD36" i="3"/>
  <c r="D23" i="3"/>
  <c r="K18" i="14" s="1"/>
  <c r="CD23" i="3"/>
  <c r="D12" i="3"/>
  <c r="K32" i="14" s="1"/>
  <c r="CD12" i="3"/>
  <c r="D21" i="3"/>
  <c r="K50" i="14" s="1"/>
  <c r="CD21" i="3"/>
  <c r="D32" i="3"/>
  <c r="K37" i="14" s="1"/>
  <c r="CD32" i="3"/>
  <c r="D20" i="3"/>
  <c r="K39" i="14" s="1"/>
  <c r="CD20" i="3"/>
  <c r="D44" i="3"/>
  <c r="K17" i="14" s="1"/>
  <c r="CD44" i="3"/>
  <c r="D37" i="3"/>
  <c r="K27" i="14" s="1"/>
  <c r="CD37" i="3"/>
  <c r="D43" i="3"/>
  <c r="K43" i="14" s="1"/>
  <c r="CD43" i="3"/>
  <c r="D35" i="3"/>
  <c r="K31" i="14" s="1"/>
  <c r="CD35" i="3"/>
  <c r="D14" i="3"/>
  <c r="K44" i="14" s="1"/>
  <c r="CD14" i="3"/>
  <c r="D34" i="3"/>
  <c r="K41" i="14" s="1"/>
  <c r="CD34" i="3"/>
  <c r="D15" i="3"/>
  <c r="K16" i="14" s="1"/>
  <c r="CD15" i="3"/>
  <c r="D28" i="3"/>
  <c r="K36" i="14" s="1"/>
  <c r="CD28" i="3"/>
  <c r="D45" i="3"/>
  <c r="K38" i="14" s="1"/>
  <c r="CD45" i="3"/>
  <c r="D30" i="3"/>
  <c r="K19" i="14" s="1"/>
  <c r="CD30" i="3"/>
  <c r="D17" i="3"/>
  <c r="K21" i="14" s="1"/>
  <c r="CD17" i="3"/>
  <c r="D38" i="3"/>
  <c r="K23" i="14" s="1"/>
  <c r="CD38" i="3"/>
  <c r="D41" i="3"/>
  <c r="K33" i="14" s="1"/>
  <c r="CD41" i="3"/>
  <c r="D33" i="3"/>
  <c r="K11" i="14" s="1"/>
  <c r="CD33" i="3"/>
  <c r="K49" i="14"/>
  <c r="D31" i="3"/>
  <c r="K26" i="14" s="1"/>
  <c r="CD31" i="3"/>
  <c r="D18" i="3"/>
  <c r="K28" i="14" s="1"/>
  <c r="CD18" i="3"/>
  <c r="D27" i="3"/>
  <c r="K42" i="14" s="1"/>
  <c r="CD27" i="3"/>
  <c r="D16" i="3"/>
  <c r="K22" i="14" s="1"/>
  <c r="CD16" i="3"/>
  <c r="AW33" i="3"/>
  <c r="F11" i="14" s="1"/>
  <c r="F54" i="14"/>
  <c r="AT34" i="3"/>
  <c r="AT5" i="3"/>
  <c r="AU5" i="3"/>
  <c r="AX5" i="3"/>
  <c r="AY5" i="3"/>
  <c r="BB5" i="3"/>
  <c r="BC5" i="3"/>
  <c r="AT6" i="3"/>
  <c r="AU6" i="3"/>
  <c r="AX6" i="3"/>
  <c r="AY6" i="3"/>
  <c r="BB6" i="3"/>
  <c r="BC6" i="3"/>
  <c r="AT7" i="3"/>
  <c r="AU7" i="3"/>
  <c r="AX7" i="3"/>
  <c r="AY7" i="3"/>
  <c r="BB7" i="3"/>
  <c r="BC7" i="3"/>
  <c r="AT8" i="3"/>
  <c r="AU8" i="3"/>
  <c r="AX8" i="3"/>
  <c r="AY8" i="3"/>
  <c r="BB8" i="3"/>
  <c r="BC8" i="3"/>
  <c r="AT9" i="3"/>
  <c r="AU9" i="3"/>
  <c r="AX9" i="3"/>
  <c r="AY9" i="3"/>
  <c r="BB9" i="3"/>
  <c r="BC9" i="3"/>
  <c r="AT10" i="3"/>
  <c r="AU10" i="3"/>
  <c r="AX10" i="3"/>
  <c r="AY10" i="3"/>
  <c r="BB10" i="3"/>
  <c r="BC10" i="3"/>
  <c r="AT11" i="3"/>
  <c r="AU11" i="3"/>
  <c r="AX11" i="3"/>
  <c r="AY11" i="3"/>
  <c r="BB11" i="3"/>
  <c r="BC11" i="3"/>
  <c r="AT12" i="3"/>
  <c r="AU12" i="3"/>
  <c r="AX12" i="3"/>
  <c r="AY12" i="3"/>
  <c r="BB12" i="3"/>
  <c r="BC12" i="3"/>
  <c r="AT13" i="3"/>
  <c r="AU13" i="3"/>
  <c r="AX13" i="3"/>
  <c r="AY13" i="3"/>
  <c r="BB13" i="3"/>
  <c r="BC13" i="3"/>
  <c r="AT14" i="3"/>
  <c r="AU14" i="3"/>
  <c r="AX14" i="3"/>
  <c r="AY14" i="3"/>
  <c r="BB14" i="3"/>
  <c r="BC14" i="3"/>
  <c r="AT15" i="3"/>
  <c r="AU15" i="3"/>
  <c r="AX15" i="3"/>
  <c r="AY15" i="3"/>
  <c r="BB15" i="3"/>
  <c r="BC15" i="3"/>
  <c r="AT16" i="3"/>
  <c r="AU16" i="3"/>
  <c r="AX16" i="3"/>
  <c r="AY16" i="3"/>
  <c r="BB16" i="3"/>
  <c r="BC16" i="3"/>
  <c r="AT17" i="3"/>
  <c r="AU17" i="3"/>
  <c r="AX17" i="3"/>
  <c r="AY17" i="3"/>
  <c r="BB17" i="3"/>
  <c r="BC17" i="3"/>
  <c r="AT18" i="3"/>
  <c r="AU18" i="3"/>
  <c r="AX18" i="3"/>
  <c r="AY18" i="3"/>
  <c r="BB18" i="3"/>
  <c r="BC18" i="3"/>
  <c r="AT19" i="3"/>
  <c r="AU19" i="3"/>
  <c r="AX19" i="3"/>
  <c r="AY19" i="3"/>
  <c r="BB19" i="3"/>
  <c r="BC19" i="3"/>
  <c r="AT20" i="3"/>
  <c r="AU20" i="3"/>
  <c r="AX20" i="3"/>
  <c r="AY20" i="3"/>
  <c r="BB20" i="3"/>
  <c r="BC20" i="3"/>
  <c r="AT21" i="3"/>
  <c r="AU21" i="3"/>
  <c r="AX21" i="3"/>
  <c r="AY21" i="3"/>
  <c r="BB21" i="3"/>
  <c r="BC21" i="3"/>
  <c r="AT22" i="3"/>
  <c r="AU22" i="3"/>
  <c r="AX22" i="3"/>
  <c r="AY22" i="3"/>
  <c r="BB22" i="3"/>
  <c r="BC22" i="3"/>
  <c r="AT23" i="3"/>
  <c r="AU23" i="3"/>
  <c r="AX23" i="3"/>
  <c r="AY23" i="3"/>
  <c r="BB23" i="3"/>
  <c r="BC23" i="3"/>
  <c r="AT24" i="3"/>
  <c r="AU24" i="3"/>
  <c r="AX24" i="3"/>
  <c r="AY24" i="3"/>
  <c r="BB24" i="3"/>
  <c r="BC24" i="3"/>
  <c r="AT25" i="3"/>
  <c r="AU25" i="3"/>
  <c r="AX25" i="3"/>
  <c r="AY25" i="3"/>
  <c r="BB25" i="3"/>
  <c r="BC25" i="3"/>
  <c r="AT26" i="3"/>
  <c r="AU26" i="3"/>
  <c r="AX26" i="3"/>
  <c r="AY26" i="3"/>
  <c r="BB26" i="3"/>
  <c r="BC26" i="3"/>
  <c r="AT27" i="3"/>
  <c r="AU27" i="3"/>
  <c r="AX27" i="3"/>
  <c r="AY27" i="3"/>
  <c r="BB27" i="3"/>
  <c r="BC27" i="3"/>
  <c r="AT28" i="3"/>
  <c r="AU28" i="3"/>
  <c r="AX28" i="3"/>
  <c r="AY28" i="3"/>
  <c r="BB28" i="3"/>
  <c r="BC28" i="3"/>
  <c r="AT29" i="3"/>
  <c r="AU29" i="3"/>
  <c r="AX29" i="3"/>
  <c r="AY29" i="3"/>
  <c r="BB29" i="3"/>
  <c r="BC29" i="3"/>
  <c r="AT30" i="3"/>
  <c r="AU30" i="3"/>
  <c r="AX30" i="3"/>
  <c r="AY30" i="3"/>
  <c r="BB30" i="3"/>
  <c r="BC30" i="3"/>
  <c r="AT31" i="3"/>
  <c r="AU31" i="3"/>
  <c r="AX31" i="3"/>
  <c r="AY31" i="3"/>
  <c r="BB31" i="3"/>
  <c r="BC31" i="3"/>
  <c r="AT32" i="3"/>
  <c r="AU32" i="3"/>
  <c r="AX32" i="3"/>
  <c r="AY32" i="3"/>
  <c r="BB32" i="3"/>
  <c r="BC32" i="3"/>
  <c r="AX33" i="3"/>
  <c r="AY33" i="3"/>
  <c r="BB33" i="3"/>
  <c r="BC33" i="3"/>
  <c r="AU34" i="3"/>
  <c r="AX34" i="3"/>
  <c r="AY34" i="3"/>
  <c r="BB34" i="3"/>
  <c r="BC34" i="3"/>
  <c r="AT35" i="3"/>
  <c r="AU35" i="3"/>
  <c r="AX35" i="3"/>
  <c r="AY35" i="3"/>
  <c r="BB35" i="3"/>
  <c r="BC35" i="3"/>
  <c r="AT36" i="3"/>
  <c r="AU36" i="3"/>
  <c r="AX36" i="3"/>
  <c r="AY36" i="3"/>
  <c r="BB36" i="3"/>
  <c r="BC36" i="3"/>
  <c r="AT37" i="3"/>
  <c r="AU37" i="3"/>
  <c r="AX37" i="3"/>
  <c r="AY37" i="3"/>
  <c r="BB37" i="3"/>
  <c r="BC37" i="3"/>
  <c r="AT38" i="3"/>
  <c r="AU38" i="3"/>
  <c r="AX38" i="3"/>
  <c r="AY38" i="3"/>
  <c r="BB38" i="3"/>
  <c r="BC38" i="3"/>
  <c r="AT39" i="3"/>
  <c r="AU39" i="3"/>
  <c r="AX39" i="3"/>
  <c r="AY39" i="3"/>
  <c r="BB39" i="3"/>
  <c r="BC39" i="3"/>
  <c r="AT40" i="3"/>
  <c r="AU40" i="3"/>
  <c r="AX40" i="3"/>
  <c r="AY40" i="3"/>
  <c r="BB40" i="3"/>
  <c r="BC40" i="3"/>
  <c r="AT41" i="3"/>
  <c r="AU41" i="3"/>
  <c r="AX41" i="3"/>
  <c r="AY41" i="3"/>
  <c r="BB41" i="3"/>
  <c r="BC41" i="3"/>
  <c r="AT42" i="3"/>
  <c r="AU42" i="3"/>
  <c r="AX42" i="3"/>
  <c r="AY42" i="3"/>
  <c r="BB42" i="3"/>
  <c r="BC42" i="3"/>
  <c r="AT43" i="3"/>
  <c r="AU43" i="3"/>
  <c r="AX43" i="3"/>
  <c r="AY43" i="3"/>
  <c r="BB43" i="3"/>
  <c r="BC43" i="3"/>
  <c r="AT44" i="3"/>
  <c r="AU44" i="3"/>
  <c r="AX44" i="3"/>
  <c r="AY44" i="3"/>
  <c r="BB44" i="3"/>
  <c r="BC44" i="3"/>
  <c r="AT45" i="3"/>
  <c r="AU45" i="3"/>
  <c r="AX45" i="3"/>
  <c r="AY45" i="3"/>
  <c r="BB45" i="3"/>
  <c r="BC45" i="3"/>
  <c r="AT46" i="3"/>
  <c r="AU46" i="3"/>
  <c r="AX46" i="3"/>
  <c r="AY46" i="3"/>
  <c r="BB46" i="3"/>
  <c r="BC46" i="3"/>
  <c r="AT48" i="3"/>
  <c r="AU48" i="3"/>
  <c r="AX48" i="3"/>
  <c r="AY48" i="3"/>
  <c r="BB48" i="3"/>
  <c r="BC48" i="3"/>
  <c r="BE34" i="3" l="1"/>
  <c r="H41" i="14" s="1"/>
  <c r="BE11" i="3"/>
  <c r="H10" i="14" s="1"/>
  <c r="AU49" i="3"/>
  <c r="AW6" i="3"/>
  <c r="F30" i="14" s="1"/>
  <c r="BA5" i="3"/>
  <c r="G24" i="14" s="1"/>
  <c r="BA8" i="3"/>
  <c r="G20" i="14" s="1"/>
  <c r="I20" i="14" s="1"/>
  <c r="BA14" i="3"/>
  <c r="G44" i="14" s="1"/>
  <c r="I44" i="14" s="1"/>
  <c r="BA28" i="3"/>
  <c r="G36" i="14" s="1"/>
  <c r="I36" i="14" s="1"/>
  <c r="BA39" i="3"/>
  <c r="G45" i="14" s="1"/>
  <c r="I45" i="14" s="1"/>
  <c r="BA44" i="3"/>
  <c r="G17" i="14" s="1"/>
  <c r="I17" i="14" s="1"/>
  <c r="BA41" i="3"/>
  <c r="G33" i="14" s="1"/>
  <c r="I33" i="14" s="1"/>
  <c r="BA31" i="3"/>
  <c r="G26" i="14" s="1"/>
  <c r="I26" i="14" s="1"/>
  <c r="BA29" i="3"/>
  <c r="G40" i="14" s="1"/>
  <c r="I40" i="14" s="1"/>
  <c r="BA20" i="3"/>
  <c r="G39" i="14" s="1"/>
  <c r="I39" i="14" s="1"/>
  <c r="BA17" i="3"/>
  <c r="G21" i="14" s="1"/>
  <c r="I21" i="14" s="1"/>
  <c r="BA16" i="3"/>
  <c r="G22" i="14" s="1"/>
  <c r="I22" i="14" s="1"/>
  <c r="BA15" i="3"/>
  <c r="G16" i="14" s="1"/>
  <c r="I16" i="14" s="1"/>
  <c r="AW15" i="3"/>
  <c r="F16" i="14" s="1"/>
  <c r="BA48" i="3"/>
  <c r="G49" i="14" s="1"/>
  <c r="I49" i="14" s="1"/>
  <c r="AW48" i="3"/>
  <c r="F49" i="14" s="1"/>
  <c r="BA46" i="3"/>
  <c r="G29" i="14" s="1"/>
  <c r="I29" i="14" s="1"/>
  <c r="BA45" i="3"/>
  <c r="G38" i="14" s="1"/>
  <c r="I38" i="14" s="1"/>
  <c r="AW45" i="3"/>
  <c r="F38" i="14" s="1"/>
  <c r="BA35" i="3"/>
  <c r="G31" i="14" s="1"/>
  <c r="I31" i="14" s="1"/>
  <c r="BA34" i="3"/>
  <c r="G41" i="14" s="1"/>
  <c r="I41" i="14" s="1"/>
  <c r="AW34" i="3"/>
  <c r="F41" i="14" s="1"/>
  <c r="BA24" i="3"/>
  <c r="G14" i="14" s="1"/>
  <c r="I14" i="14" s="1"/>
  <c r="BA22" i="3"/>
  <c r="G48" i="14" s="1"/>
  <c r="I48" i="14" s="1"/>
  <c r="BA21" i="3"/>
  <c r="G50" i="14" s="1"/>
  <c r="I50" i="14" s="1"/>
  <c r="AW21" i="3"/>
  <c r="F50" i="14" s="1"/>
  <c r="BA11" i="3"/>
  <c r="G10" i="14" s="1"/>
  <c r="I10" i="14" s="1"/>
  <c r="BA9" i="3"/>
  <c r="G47" i="14" s="1"/>
  <c r="I47" i="14" s="1"/>
  <c r="BA42" i="3"/>
  <c r="G51" i="14" s="1"/>
  <c r="I51" i="14" s="1"/>
  <c r="AW42" i="3"/>
  <c r="F51" i="14" s="1"/>
  <c r="BA37" i="3"/>
  <c r="G27" i="14" s="1"/>
  <c r="I27" i="14" s="1"/>
  <c r="AW37" i="3"/>
  <c r="F27" i="14" s="1"/>
  <c r="BA32" i="3"/>
  <c r="G37" i="14" s="1"/>
  <c r="I37" i="14" s="1"/>
  <c r="AW32" i="3"/>
  <c r="F37" i="14" s="1"/>
  <c r="BA26" i="3"/>
  <c r="G12" i="14" s="1"/>
  <c r="I12" i="14" s="1"/>
  <c r="BA25" i="3"/>
  <c r="G13" i="14" s="1"/>
  <c r="I13" i="14" s="1"/>
  <c r="AW25" i="3"/>
  <c r="F13" i="14" s="1"/>
  <c r="BA18" i="3"/>
  <c r="G28" i="14" s="1"/>
  <c r="I28" i="14" s="1"/>
  <c r="AW18" i="3"/>
  <c r="F28" i="14" s="1"/>
  <c r="BA13" i="3"/>
  <c r="G9" i="14" s="1"/>
  <c r="I9" i="14" s="1"/>
  <c r="BA12" i="3"/>
  <c r="G32" i="14" s="1"/>
  <c r="I32" i="14" s="1"/>
  <c r="AW12" i="3"/>
  <c r="F32" i="14" s="1"/>
  <c r="BA6" i="3"/>
  <c r="G30" i="14" s="1"/>
  <c r="I30" i="14" s="1"/>
  <c r="BE5" i="3"/>
  <c r="H24" i="14" s="1"/>
  <c r="AW46" i="3"/>
  <c r="F29" i="14" s="1"/>
  <c r="BA43" i="3"/>
  <c r="G43" i="14" s="1"/>
  <c r="I43" i="14" s="1"/>
  <c r="AW43" i="3"/>
  <c r="F43" i="14" s="1"/>
  <c r="BA40" i="3"/>
  <c r="G34" i="14" s="1"/>
  <c r="I34" i="14" s="1"/>
  <c r="AW40" i="3"/>
  <c r="F34" i="14" s="1"/>
  <c r="BA38" i="3"/>
  <c r="G23" i="14" s="1"/>
  <c r="I23" i="14" s="1"/>
  <c r="AW38" i="3"/>
  <c r="F23" i="14" s="1"/>
  <c r="BA36" i="3"/>
  <c r="G35" i="14" s="1"/>
  <c r="I35" i="14" s="1"/>
  <c r="AW36" i="3"/>
  <c r="F35" i="14" s="1"/>
  <c r="BA33" i="3"/>
  <c r="G11" i="14" s="1"/>
  <c r="I11" i="14" s="1"/>
  <c r="BA30" i="3"/>
  <c r="G19" i="14" s="1"/>
  <c r="I19" i="14" s="1"/>
  <c r="AW30" i="3"/>
  <c r="F19" i="14" s="1"/>
  <c r="BA27" i="3"/>
  <c r="G42" i="14" s="1"/>
  <c r="I42" i="14" s="1"/>
  <c r="AW27" i="3"/>
  <c r="F42" i="14" s="1"/>
  <c r="BA23" i="3"/>
  <c r="G18" i="14" s="1"/>
  <c r="I18" i="14" s="1"/>
  <c r="AW23" i="3"/>
  <c r="F18" i="14" s="1"/>
  <c r="BA19" i="3"/>
  <c r="G25" i="14" s="1"/>
  <c r="I25" i="14" s="1"/>
  <c r="AW19" i="3"/>
  <c r="F25" i="14" s="1"/>
  <c r="BA10" i="3"/>
  <c r="G8" i="14" s="1"/>
  <c r="I8" i="14" s="1"/>
  <c r="AW10" i="3"/>
  <c r="F8" i="14" s="1"/>
  <c r="BA7" i="3"/>
  <c r="G15" i="14" s="1"/>
  <c r="I15" i="14" s="1"/>
  <c r="AW7" i="3"/>
  <c r="F15" i="14" s="1"/>
  <c r="AW44" i="3"/>
  <c r="F17" i="14" s="1"/>
  <c r="AW41" i="3"/>
  <c r="F33" i="14" s="1"/>
  <c r="AW39" i="3"/>
  <c r="F45" i="14" s="1"/>
  <c r="AW35" i="3"/>
  <c r="F31" i="14" s="1"/>
  <c r="AW31" i="3"/>
  <c r="F26" i="14" s="1"/>
  <c r="AW29" i="3"/>
  <c r="F40" i="14" s="1"/>
  <c r="AW28" i="3"/>
  <c r="F36" i="14" s="1"/>
  <c r="AW26" i="3"/>
  <c r="F12" i="14" s="1"/>
  <c r="AW24" i="3"/>
  <c r="F14" i="14" s="1"/>
  <c r="AW22" i="3"/>
  <c r="F48" i="14" s="1"/>
  <c r="AW20" i="3"/>
  <c r="F39" i="14" s="1"/>
  <c r="AW17" i="3"/>
  <c r="F21" i="14" s="1"/>
  <c r="AW16" i="3"/>
  <c r="F22" i="14" s="1"/>
  <c r="AW14" i="3"/>
  <c r="F44" i="14" s="1"/>
  <c r="AW13" i="3"/>
  <c r="F9" i="14" s="1"/>
  <c r="AW11" i="3"/>
  <c r="F10" i="14" s="1"/>
  <c r="AW9" i="3"/>
  <c r="F47" i="14" s="1"/>
  <c r="AW8" i="3"/>
  <c r="F20" i="14" s="1"/>
  <c r="AW5" i="3"/>
  <c r="F24" i="14" s="1"/>
  <c r="BE44" i="3" l="1"/>
  <c r="H17" i="14" s="1"/>
  <c r="E33" i="3" l="1"/>
  <c r="E36" i="3"/>
  <c r="E35" i="3"/>
  <c r="E34" i="3"/>
  <c r="E37" i="3"/>
  <c r="E38" i="3"/>
  <c r="E39" i="3"/>
  <c r="E40" i="3"/>
  <c r="E41" i="3"/>
  <c r="E42" i="3"/>
  <c r="E43" i="3"/>
  <c r="E44" i="3"/>
  <c r="E45" i="3"/>
  <c r="E46" i="3"/>
  <c r="E48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I54" i="14" l="1"/>
  <c r="H54" i="14"/>
  <c r="G54" i="14"/>
  <c r="BF56" i="3" l="1"/>
  <c r="BF55" i="3"/>
  <c r="BF54" i="3"/>
  <c r="BF53" i="3"/>
  <c r="BX56" i="3" l="1"/>
  <c r="BV56" i="3"/>
  <c r="BT56" i="3"/>
  <c r="BR56" i="3"/>
  <c r="BP56" i="3"/>
  <c r="BN56" i="3"/>
  <c r="BL56" i="3"/>
  <c r="BJ56" i="3"/>
  <c r="BH56" i="3"/>
  <c r="BX55" i="3"/>
  <c r="BV55" i="3"/>
  <c r="BT55" i="3"/>
  <c r="BR55" i="3"/>
  <c r="BP55" i="3"/>
  <c r="BN55" i="3"/>
  <c r="BL55" i="3"/>
  <c r="BJ55" i="3"/>
  <c r="BH55" i="3"/>
  <c r="BX54" i="3"/>
  <c r="BV54" i="3"/>
  <c r="BT54" i="3"/>
  <c r="BR54" i="3"/>
  <c r="BP54" i="3"/>
  <c r="BN54" i="3"/>
  <c r="BL54" i="3"/>
  <c r="BJ54" i="3"/>
  <c r="BH54" i="3"/>
  <c r="BX53" i="3"/>
  <c r="BV53" i="3"/>
  <c r="BT53" i="3"/>
  <c r="BR53" i="3"/>
  <c r="BP53" i="3"/>
  <c r="BN53" i="3"/>
  <c r="BL53" i="3"/>
  <c r="BJ53" i="3"/>
  <c r="BH53" i="3"/>
  <c r="BG12" i="3"/>
  <c r="BO48" i="3"/>
  <c r="BN48" i="3"/>
  <c r="BM48" i="3"/>
  <c r="BL48" i="3"/>
  <c r="BK48" i="3"/>
  <c r="BJ48" i="3"/>
  <c r="BI48" i="3"/>
  <c r="BH48" i="3"/>
  <c r="BG48" i="3"/>
  <c r="BO46" i="3"/>
  <c r="BN46" i="3"/>
  <c r="BM46" i="3"/>
  <c r="BL46" i="3"/>
  <c r="BK46" i="3"/>
  <c r="BJ46" i="3"/>
  <c r="BI46" i="3"/>
  <c r="BH46" i="3"/>
  <c r="BG46" i="3"/>
  <c r="BO45" i="3"/>
  <c r="BN45" i="3"/>
  <c r="BM45" i="3"/>
  <c r="BL45" i="3"/>
  <c r="BK45" i="3"/>
  <c r="BJ45" i="3"/>
  <c r="BI45" i="3"/>
  <c r="BH45" i="3"/>
  <c r="BG45" i="3"/>
  <c r="BN44" i="3"/>
  <c r="BM44" i="3"/>
  <c r="BK44" i="3"/>
  <c r="BJ44" i="3"/>
  <c r="BH44" i="3"/>
  <c r="BG44" i="3"/>
  <c r="BO43" i="3"/>
  <c r="BN43" i="3"/>
  <c r="BM43" i="3"/>
  <c r="BL43" i="3"/>
  <c r="BK43" i="3"/>
  <c r="BJ43" i="3"/>
  <c r="BI43" i="3"/>
  <c r="BH43" i="3"/>
  <c r="BG43" i="3"/>
  <c r="BO42" i="3"/>
  <c r="BN42" i="3"/>
  <c r="BM42" i="3"/>
  <c r="BL42" i="3"/>
  <c r="BK42" i="3"/>
  <c r="BJ42" i="3"/>
  <c r="BI42" i="3"/>
  <c r="BH42" i="3"/>
  <c r="BG42" i="3"/>
  <c r="BO41" i="3"/>
  <c r="BN41" i="3"/>
  <c r="BM41" i="3"/>
  <c r="BL41" i="3"/>
  <c r="BK41" i="3"/>
  <c r="BJ41" i="3"/>
  <c r="BI41" i="3"/>
  <c r="BH41" i="3"/>
  <c r="BG41" i="3"/>
  <c r="BO40" i="3"/>
  <c r="BN40" i="3"/>
  <c r="BM40" i="3"/>
  <c r="BL40" i="3"/>
  <c r="BK40" i="3"/>
  <c r="BJ40" i="3"/>
  <c r="BI40" i="3"/>
  <c r="BH40" i="3"/>
  <c r="BG40" i="3"/>
  <c r="BO39" i="3"/>
  <c r="BN39" i="3"/>
  <c r="BM39" i="3"/>
  <c r="BL39" i="3"/>
  <c r="BK39" i="3"/>
  <c r="BJ39" i="3"/>
  <c r="BI39" i="3"/>
  <c r="BH39" i="3"/>
  <c r="BG39" i="3"/>
  <c r="BO38" i="3"/>
  <c r="BN38" i="3"/>
  <c r="BM38" i="3"/>
  <c r="BL38" i="3"/>
  <c r="BK38" i="3"/>
  <c r="BJ38" i="3"/>
  <c r="BI38" i="3"/>
  <c r="BH38" i="3"/>
  <c r="BG38" i="3"/>
  <c r="BO37" i="3"/>
  <c r="BN37" i="3"/>
  <c r="BM37" i="3"/>
  <c r="BL37" i="3"/>
  <c r="BK37" i="3"/>
  <c r="BJ37" i="3"/>
  <c r="BI37" i="3"/>
  <c r="BH37" i="3"/>
  <c r="BG37" i="3"/>
  <c r="BO36" i="3"/>
  <c r="BN36" i="3"/>
  <c r="BM36" i="3"/>
  <c r="BL36" i="3"/>
  <c r="BK36" i="3"/>
  <c r="BJ36" i="3"/>
  <c r="BI36" i="3"/>
  <c r="BH36" i="3"/>
  <c r="BG36" i="3"/>
  <c r="BO35" i="3"/>
  <c r="BN35" i="3"/>
  <c r="BM35" i="3"/>
  <c r="BL35" i="3"/>
  <c r="BK35" i="3"/>
  <c r="BJ35" i="3"/>
  <c r="BI35" i="3"/>
  <c r="BH35" i="3"/>
  <c r="BG35" i="3"/>
  <c r="BO34" i="3"/>
  <c r="BN34" i="3"/>
  <c r="BM34" i="3"/>
  <c r="BL34" i="3"/>
  <c r="BK34" i="3"/>
  <c r="BJ34" i="3"/>
  <c r="BI34" i="3"/>
  <c r="BH34" i="3"/>
  <c r="BG34" i="3"/>
  <c r="BO33" i="3"/>
  <c r="BN33" i="3"/>
  <c r="BM33" i="3"/>
  <c r="BL33" i="3"/>
  <c r="BK33" i="3"/>
  <c r="BJ33" i="3"/>
  <c r="BI33" i="3"/>
  <c r="BH33" i="3"/>
  <c r="BG33" i="3"/>
  <c r="BO32" i="3"/>
  <c r="BN32" i="3"/>
  <c r="BM32" i="3"/>
  <c r="BL32" i="3"/>
  <c r="BK32" i="3"/>
  <c r="BJ32" i="3"/>
  <c r="BI32" i="3"/>
  <c r="BH32" i="3"/>
  <c r="BG32" i="3"/>
  <c r="BO31" i="3"/>
  <c r="BN31" i="3"/>
  <c r="BM31" i="3"/>
  <c r="BL31" i="3"/>
  <c r="BK31" i="3"/>
  <c r="BJ31" i="3"/>
  <c r="BI31" i="3"/>
  <c r="BH31" i="3"/>
  <c r="BG31" i="3"/>
  <c r="BO30" i="3"/>
  <c r="BN30" i="3"/>
  <c r="BM30" i="3"/>
  <c r="BL30" i="3"/>
  <c r="BK30" i="3"/>
  <c r="BJ30" i="3"/>
  <c r="BI30" i="3"/>
  <c r="BH30" i="3"/>
  <c r="BG30" i="3"/>
  <c r="BO29" i="3"/>
  <c r="BN29" i="3"/>
  <c r="BM29" i="3"/>
  <c r="BL29" i="3"/>
  <c r="BK29" i="3"/>
  <c r="BJ29" i="3"/>
  <c r="BI29" i="3"/>
  <c r="BH29" i="3"/>
  <c r="BG29" i="3"/>
  <c r="BO28" i="3"/>
  <c r="BN28" i="3"/>
  <c r="BM28" i="3"/>
  <c r="BL28" i="3"/>
  <c r="BK28" i="3"/>
  <c r="BJ28" i="3"/>
  <c r="BI28" i="3"/>
  <c r="BH28" i="3"/>
  <c r="BG28" i="3"/>
  <c r="BO27" i="3"/>
  <c r="BN27" i="3"/>
  <c r="BM27" i="3"/>
  <c r="BL27" i="3"/>
  <c r="BK27" i="3"/>
  <c r="BJ27" i="3"/>
  <c r="BI27" i="3"/>
  <c r="BH27" i="3"/>
  <c r="BG27" i="3"/>
  <c r="BO26" i="3"/>
  <c r="BN26" i="3"/>
  <c r="BM26" i="3"/>
  <c r="BL26" i="3"/>
  <c r="BK26" i="3"/>
  <c r="BJ26" i="3"/>
  <c r="BI26" i="3"/>
  <c r="BH26" i="3"/>
  <c r="BG26" i="3"/>
  <c r="BO25" i="3"/>
  <c r="BN25" i="3"/>
  <c r="BM25" i="3"/>
  <c r="BL25" i="3"/>
  <c r="BK25" i="3"/>
  <c r="BJ25" i="3"/>
  <c r="BI25" i="3"/>
  <c r="BH25" i="3"/>
  <c r="BG25" i="3"/>
  <c r="BO24" i="3"/>
  <c r="BN24" i="3"/>
  <c r="BM24" i="3"/>
  <c r="BL24" i="3"/>
  <c r="BK24" i="3"/>
  <c r="BJ24" i="3"/>
  <c r="BI24" i="3"/>
  <c r="BH24" i="3"/>
  <c r="BG24" i="3"/>
  <c r="BO23" i="3"/>
  <c r="BN23" i="3"/>
  <c r="BM23" i="3"/>
  <c r="BL23" i="3"/>
  <c r="BK23" i="3"/>
  <c r="BJ23" i="3"/>
  <c r="BI23" i="3"/>
  <c r="BH23" i="3"/>
  <c r="BG23" i="3"/>
  <c r="BO22" i="3"/>
  <c r="BN22" i="3"/>
  <c r="BM22" i="3"/>
  <c r="BL22" i="3"/>
  <c r="BK22" i="3"/>
  <c r="BJ22" i="3"/>
  <c r="BI22" i="3"/>
  <c r="BH22" i="3"/>
  <c r="BG22" i="3"/>
  <c r="BO21" i="3"/>
  <c r="BN21" i="3"/>
  <c r="BM21" i="3"/>
  <c r="BL21" i="3"/>
  <c r="BK21" i="3"/>
  <c r="BJ21" i="3"/>
  <c r="BI21" i="3"/>
  <c r="BH21" i="3"/>
  <c r="BG21" i="3"/>
  <c r="BO20" i="3"/>
  <c r="BN20" i="3"/>
  <c r="BM20" i="3"/>
  <c r="BL20" i="3"/>
  <c r="BK20" i="3"/>
  <c r="BJ20" i="3"/>
  <c r="BI20" i="3"/>
  <c r="BH20" i="3"/>
  <c r="BG20" i="3"/>
  <c r="BO19" i="3"/>
  <c r="BN19" i="3"/>
  <c r="BM19" i="3"/>
  <c r="BL19" i="3"/>
  <c r="BK19" i="3"/>
  <c r="BJ19" i="3"/>
  <c r="BI19" i="3"/>
  <c r="BH19" i="3"/>
  <c r="BG19" i="3"/>
  <c r="BO18" i="3"/>
  <c r="BN18" i="3"/>
  <c r="BM18" i="3"/>
  <c r="BL18" i="3"/>
  <c r="BK18" i="3"/>
  <c r="BJ18" i="3"/>
  <c r="BI18" i="3"/>
  <c r="BH18" i="3"/>
  <c r="BG18" i="3"/>
  <c r="BO17" i="3"/>
  <c r="BN17" i="3"/>
  <c r="BM17" i="3"/>
  <c r="BL17" i="3"/>
  <c r="BK17" i="3"/>
  <c r="BJ17" i="3"/>
  <c r="BI17" i="3"/>
  <c r="BH17" i="3"/>
  <c r="BG17" i="3"/>
  <c r="BO16" i="3"/>
  <c r="BN16" i="3"/>
  <c r="BM16" i="3"/>
  <c r="BL16" i="3"/>
  <c r="BK16" i="3"/>
  <c r="BJ16" i="3"/>
  <c r="BI16" i="3"/>
  <c r="BH16" i="3"/>
  <c r="BG16" i="3"/>
  <c r="BO15" i="3"/>
  <c r="BN15" i="3"/>
  <c r="BM15" i="3"/>
  <c r="BL15" i="3"/>
  <c r="BK15" i="3"/>
  <c r="BJ15" i="3"/>
  <c r="BI15" i="3"/>
  <c r="BH15" i="3"/>
  <c r="BG15" i="3"/>
  <c r="BO14" i="3"/>
  <c r="BN14" i="3"/>
  <c r="BM14" i="3"/>
  <c r="BL14" i="3"/>
  <c r="BK14" i="3"/>
  <c r="BJ14" i="3"/>
  <c r="BI14" i="3"/>
  <c r="BH14" i="3"/>
  <c r="BG14" i="3"/>
  <c r="BO13" i="3"/>
  <c r="BN13" i="3"/>
  <c r="BM13" i="3"/>
  <c r="BK13" i="3"/>
  <c r="BJ13" i="3"/>
  <c r="BI13" i="3"/>
  <c r="BH13" i="3"/>
  <c r="BG13" i="3"/>
  <c r="BO12" i="3"/>
  <c r="BN12" i="3"/>
  <c r="BM12" i="3"/>
  <c r="BL12" i="3"/>
  <c r="BK12" i="3"/>
  <c r="BJ12" i="3"/>
  <c r="BI12" i="3"/>
  <c r="BH12" i="3"/>
  <c r="BO11" i="3"/>
  <c r="BN11" i="3"/>
  <c r="BM11" i="3"/>
  <c r="BL11" i="3"/>
  <c r="BK11" i="3"/>
  <c r="BJ11" i="3"/>
  <c r="BI11" i="3"/>
  <c r="BH11" i="3"/>
  <c r="BG11" i="3"/>
  <c r="BO10" i="3"/>
  <c r="BN10" i="3"/>
  <c r="BM10" i="3"/>
  <c r="BL10" i="3"/>
  <c r="BK10" i="3"/>
  <c r="BJ10" i="3"/>
  <c r="BI10" i="3"/>
  <c r="BH10" i="3"/>
  <c r="BG10" i="3"/>
  <c r="BO9" i="3"/>
  <c r="BN9" i="3"/>
  <c r="BM9" i="3"/>
  <c r="BL9" i="3"/>
  <c r="BK9" i="3"/>
  <c r="BJ9" i="3"/>
  <c r="BI9" i="3"/>
  <c r="BH9" i="3"/>
  <c r="BG9" i="3"/>
  <c r="BO8" i="3"/>
  <c r="BN8" i="3"/>
  <c r="BM8" i="3"/>
  <c r="BL8" i="3"/>
  <c r="BK8" i="3"/>
  <c r="BJ8" i="3"/>
  <c r="BI8" i="3"/>
  <c r="BH8" i="3"/>
  <c r="BG8" i="3"/>
  <c r="BO7" i="3"/>
  <c r="BN7" i="3"/>
  <c r="BM7" i="3"/>
  <c r="BL7" i="3"/>
  <c r="BK7" i="3"/>
  <c r="BJ7" i="3"/>
  <c r="BI7" i="3"/>
  <c r="BH7" i="3"/>
  <c r="BG7" i="3"/>
  <c r="BO6" i="3"/>
  <c r="BN6" i="3"/>
  <c r="BM6" i="3"/>
  <c r="BL6" i="3"/>
  <c r="BK6" i="3"/>
  <c r="BJ6" i="3"/>
  <c r="BI6" i="3"/>
  <c r="BH6" i="3"/>
  <c r="BO5" i="3"/>
  <c r="BN5" i="3"/>
  <c r="BM5" i="3"/>
  <c r="BL5" i="3"/>
  <c r="BK5" i="3"/>
  <c r="BJ5" i="3"/>
  <c r="BI5" i="3"/>
  <c r="BH5" i="3"/>
  <c r="BG5" i="3"/>
  <c r="BG49" i="3" l="1"/>
  <c r="BI49" i="3"/>
  <c r="BK49" i="3"/>
  <c r="BM49" i="3"/>
  <c r="BO49" i="3"/>
  <c r="BH49" i="3"/>
  <c r="BJ49" i="3"/>
  <c r="BL49" i="3"/>
  <c r="BN49" i="3"/>
  <c r="AG49" i="3"/>
  <c r="AH49" i="3"/>
  <c r="AI49" i="3"/>
  <c r="AJ49" i="3"/>
  <c r="AK49" i="3"/>
  <c r="AL49" i="3"/>
  <c r="AM49" i="3"/>
  <c r="J49" i="3"/>
  <c r="K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I49" i="3"/>
  <c r="BB53" i="3" l="1"/>
  <c r="BB56" i="3"/>
  <c r="BB55" i="3"/>
  <c r="BB54" i="3"/>
  <c r="CA48" i="3"/>
  <c r="BU48" i="3"/>
  <c r="BT48" i="3"/>
  <c r="BS48" i="3"/>
  <c r="BR48" i="3"/>
  <c r="BQ48" i="3"/>
  <c r="BP48" i="3"/>
  <c r="BF48" i="3"/>
  <c r="J49" i="14" s="1"/>
  <c r="X99" i="14" s="1"/>
  <c r="AC99" i="14" s="1"/>
  <c r="CA46" i="3"/>
  <c r="BU46" i="3"/>
  <c r="BT46" i="3"/>
  <c r="BS46" i="3"/>
  <c r="BR46" i="3"/>
  <c r="BQ46" i="3"/>
  <c r="BP46" i="3"/>
  <c r="BF46" i="3"/>
  <c r="J29" i="14" s="1"/>
  <c r="X102" i="14" s="1"/>
  <c r="AC102" i="14" s="1"/>
  <c r="CA45" i="3"/>
  <c r="BU45" i="3"/>
  <c r="BT45" i="3"/>
  <c r="BS45" i="3"/>
  <c r="BR45" i="3"/>
  <c r="BQ45" i="3"/>
  <c r="BP45" i="3"/>
  <c r="BF45" i="3"/>
  <c r="J38" i="14" s="1"/>
  <c r="X92" i="14" s="1"/>
  <c r="AC92" i="14" s="1"/>
  <c r="CA44" i="3"/>
  <c r="BU44" i="3"/>
  <c r="BT44" i="3"/>
  <c r="BS44" i="3"/>
  <c r="BR44" i="3"/>
  <c r="BQ44" i="3"/>
  <c r="BP44" i="3"/>
  <c r="BF44" i="3"/>
  <c r="J17" i="14" s="1"/>
  <c r="X101" i="14" s="1"/>
  <c r="AC101" i="14" s="1"/>
  <c r="CA43" i="3"/>
  <c r="BU43" i="3"/>
  <c r="BT43" i="3"/>
  <c r="BS43" i="3"/>
  <c r="BR43" i="3"/>
  <c r="BQ43" i="3"/>
  <c r="BP43" i="3"/>
  <c r="BF43" i="3"/>
  <c r="J43" i="14" s="1"/>
  <c r="X104" i="14" s="1"/>
  <c r="AC104" i="14" s="1"/>
  <c r="CA42" i="3"/>
  <c r="BU42" i="3"/>
  <c r="BT42" i="3"/>
  <c r="BS42" i="3"/>
  <c r="BR42" i="3"/>
  <c r="BQ42" i="3"/>
  <c r="BP42" i="3"/>
  <c r="BF42" i="3"/>
  <c r="J51" i="14" s="1"/>
  <c r="AC74" i="14" s="1"/>
  <c r="CA41" i="3"/>
  <c r="BU41" i="3"/>
  <c r="BT41" i="3"/>
  <c r="BS41" i="3"/>
  <c r="BR41" i="3"/>
  <c r="BQ41" i="3"/>
  <c r="BP41" i="3"/>
  <c r="BF41" i="3"/>
  <c r="J33" i="14" s="1"/>
  <c r="X95" i="14" s="1"/>
  <c r="AC95" i="14" s="1"/>
  <c r="CA40" i="3"/>
  <c r="BU40" i="3"/>
  <c r="BT40" i="3"/>
  <c r="BS40" i="3"/>
  <c r="BR40" i="3"/>
  <c r="BQ40" i="3"/>
  <c r="BP40" i="3"/>
  <c r="BF40" i="3"/>
  <c r="J34" i="14" s="1"/>
  <c r="X68" i="14" s="1"/>
  <c r="AC68" i="14" s="1"/>
  <c r="CA39" i="3"/>
  <c r="CC39" i="3" s="1"/>
  <c r="BU39" i="3"/>
  <c r="BT39" i="3"/>
  <c r="BS39" i="3"/>
  <c r="BR39" i="3"/>
  <c r="BQ39" i="3"/>
  <c r="BP39" i="3"/>
  <c r="BF39" i="3"/>
  <c r="J45" i="14" s="1"/>
  <c r="X105" i="14" s="1"/>
  <c r="AC105" i="14" s="1"/>
  <c r="CA38" i="3"/>
  <c r="BU38" i="3"/>
  <c r="BT38" i="3"/>
  <c r="BS38" i="3"/>
  <c r="BR38" i="3"/>
  <c r="BQ38" i="3"/>
  <c r="BP38" i="3"/>
  <c r="BF38" i="3"/>
  <c r="J23" i="14" s="1"/>
  <c r="X80" i="14" s="1"/>
  <c r="AC80" i="14" s="1"/>
  <c r="CA37" i="3"/>
  <c r="BU37" i="3"/>
  <c r="BT37" i="3"/>
  <c r="BS37" i="3"/>
  <c r="BR37" i="3"/>
  <c r="BQ37" i="3"/>
  <c r="BP37" i="3"/>
  <c r="BF37" i="3"/>
  <c r="J27" i="14" s="1"/>
  <c r="X86" i="14" s="1"/>
  <c r="AC86" i="14" s="1"/>
  <c r="CA36" i="3"/>
  <c r="BU36" i="3"/>
  <c r="BT36" i="3"/>
  <c r="BS36" i="3"/>
  <c r="BR36" i="3"/>
  <c r="BQ36" i="3"/>
  <c r="BP36" i="3"/>
  <c r="BF36" i="3"/>
  <c r="J35" i="14" s="1"/>
  <c r="X87" i="14" s="1"/>
  <c r="AC87" i="14" s="1"/>
  <c r="CA35" i="3"/>
  <c r="BU35" i="3"/>
  <c r="BT35" i="3"/>
  <c r="BS35" i="3"/>
  <c r="BR35" i="3"/>
  <c r="BQ35" i="3"/>
  <c r="BP35" i="3"/>
  <c r="BF35" i="3"/>
  <c r="J31" i="14" s="1"/>
  <c r="X89" i="14" s="1"/>
  <c r="AC89" i="14" s="1"/>
  <c r="CA34" i="3"/>
  <c r="BU34" i="3"/>
  <c r="BT34" i="3"/>
  <c r="BS34" i="3"/>
  <c r="BR34" i="3"/>
  <c r="BQ34" i="3"/>
  <c r="BP34" i="3"/>
  <c r="BF34" i="3"/>
  <c r="J41" i="14" s="1"/>
  <c r="X93" i="14" s="1"/>
  <c r="AC93" i="14" s="1"/>
  <c r="CA33" i="3"/>
  <c r="BU33" i="3"/>
  <c r="BT33" i="3"/>
  <c r="BS33" i="3"/>
  <c r="BR33" i="3"/>
  <c r="BQ33" i="3"/>
  <c r="BP33" i="3"/>
  <c r="BF33" i="3"/>
  <c r="J11" i="14" s="1"/>
  <c r="X84" i="14" s="1"/>
  <c r="AC84" i="14" s="1"/>
  <c r="CA32" i="3"/>
  <c r="BU32" i="3"/>
  <c r="BT32" i="3"/>
  <c r="BS32" i="3"/>
  <c r="BR32" i="3"/>
  <c r="BQ32" i="3"/>
  <c r="BP32" i="3"/>
  <c r="BF32" i="3"/>
  <c r="J37" i="14" s="1"/>
  <c r="X85" i="14" s="1"/>
  <c r="AC85" i="14" s="1"/>
  <c r="CA31" i="3"/>
  <c r="BU31" i="3"/>
  <c r="BT31" i="3"/>
  <c r="BS31" i="3"/>
  <c r="BR31" i="3"/>
  <c r="BQ31" i="3"/>
  <c r="BP31" i="3"/>
  <c r="BF31" i="3"/>
  <c r="J26" i="14" s="1"/>
  <c r="X100" i="14" s="1"/>
  <c r="AC100" i="14" s="1"/>
  <c r="CA30" i="3"/>
  <c r="BU30" i="3"/>
  <c r="BT30" i="3"/>
  <c r="BS30" i="3"/>
  <c r="BR30" i="3"/>
  <c r="BQ30" i="3"/>
  <c r="BP30" i="3"/>
  <c r="BF30" i="3"/>
  <c r="J19" i="14" s="1"/>
  <c r="X91" i="14" s="1"/>
  <c r="AC91" i="14" s="1"/>
  <c r="CA29" i="3"/>
  <c r="BU29" i="3"/>
  <c r="BT29" i="3"/>
  <c r="BS29" i="3"/>
  <c r="BR29" i="3"/>
  <c r="BQ29" i="3"/>
  <c r="BP29" i="3"/>
  <c r="BF29" i="3"/>
  <c r="J40" i="14" s="1"/>
  <c r="X90" i="14" s="1"/>
  <c r="AC90" i="14" s="1"/>
  <c r="CA28" i="3"/>
  <c r="BU28" i="3"/>
  <c r="BT28" i="3"/>
  <c r="BS28" i="3"/>
  <c r="BR28" i="3"/>
  <c r="BQ28" i="3"/>
  <c r="BP28" i="3"/>
  <c r="BF28" i="3"/>
  <c r="J36" i="14" s="1"/>
  <c r="X88" i="14" s="1"/>
  <c r="AC88" i="14" s="1"/>
  <c r="CA27" i="3"/>
  <c r="BU27" i="3"/>
  <c r="BT27" i="3"/>
  <c r="BS27" i="3"/>
  <c r="BR27" i="3"/>
  <c r="BQ27" i="3"/>
  <c r="BP27" i="3"/>
  <c r="BF27" i="3"/>
  <c r="J42" i="14" s="1"/>
  <c r="X81" i="14" s="1"/>
  <c r="AC81" i="14" s="1"/>
  <c r="CA26" i="3"/>
  <c r="BU26" i="3"/>
  <c r="BT26" i="3"/>
  <c r="BS26" i="3"/>
  <c r="BR26" i="3"/>
  <c r="BQ26" i="3"/>
  <c r="BP26" i="3"/>
  <c r="BF26" i="3"/>
  <c r="J12" i="14" s="1"/>
  <c r="X73" i="14" s="1"/>
  <c r="AC73" i="14" s="1"/>
  <c r="CA25" i="3"/>
  <c r="BU25" i="3"/>
  <c r="BT25" i="3"/>
  <c r="BS25" i="3"/>
  <c r="BR25" i="3"/>
  <c r="BQ25" i="3"/>
  <c r="BP25" i="3"/>
  <c r="BF25" i="3"/>
  <c r="J13" i="14" s="1"/>
  <c r="X77" i="14" s="1"/>
  <c r="AC77" i="14" s="1"/>
  <c r="CA24" i="3"/>
  <c r="BU24" i="3"/>
  <c r="BT24" i="3"/>
  <c r="BS24" i="3"/>
  <c r="BR24" i="3"/>
  <c r="BQ24" i="3"/>
  <c r="BP24" i="3"/>
  <c r="BF24" i="3"/>
  <c r="J14" i="14" s="1"/>
  <c r="X67" i="14" s="1"/>
  <c r="AC67" i="14" s="1"/>
  <c r="CA23" i="3"/>
  <c r="BU23" i="3"/>
  <c r="BT23" i="3"/>
  <c r="BS23" i="3"/>
  <c r="BR23" i="3"/>
  <c r="BQ23" i="3"/>
  <c r="BP23" i="3"/>
  <c r="BF23" i="3"/>
  <c r="J18" i="14" s="1"/>
  <c r="X76" i="14" s="1"/>
  <c r="AC76" i="14" s="1"/>
  <c r="CA22" i="3"/>
  <c r="BU22" i="3"/>
  <c r="BT22" i="3"/>
  <c r="BS22" i="3"/>
  <c r="BR22" i="3"/>
  <c r="BQ22" i="3"/>
  <c r="BP22" i="3"/>
  <c r="BF22" i="3"/>
  <c r="J48" i="14" s="1"/>
  <c r="X103" i="14" s="1"/>
  <c r="AC103" i="14" s="1"/>
  <c r="CA21" i="3"/>
  <c r="BU21" i="3"/>
  <c r="BT21" i="3"/>
  <c r="BS21" i="3"/>
  <c r="BR21" i="3"/>
  <c r="BQ21" i="3"/>
  <c r="BP21" i="3"/>
  <c r="BF21" i="3"/>
  <c r="J50" i="14" s="1"/>
  <c r="AC75" i="14" s="1"/>
  <c r="CA20" i="3"/>
  <c r="BU20" i="3"/>
  <c r="BT20" i="3"/>
  <c r="BS20" i="3"/>
  <c r="BR20" i="3"/>
  <c r="BQ20" i="3"/>
  <c r="BP20" i="3"/>
  <c r="BF20" i="3"/>
  <c r="J39" i="14" s="1"/>
  <c r="X98" i="14" s="1"/>
  <c r="AC98" i="14" s="1"/>
  <c r="CA19" i="3"/>
  <c r="BU19" i="3"/>
  <c r="BT19" i="3"/>
  <c r="BS19" i="3"/>
  <c r="BR19" i="3"/>
  <c r="BQ19" i="3"/>
  <c r="BP19" i="3"/>
  <c r="BF19" i="3"/>
  <c r="J25" i="14" s="1"/>
  <c r="X69" i="14" s="1"/>
  <c r="AC69" i="14" s="1"/>
  <c r="CA18" i="3"/>
  <c r="BU18" i="3"/>
  <c r="BT18" i="3"/>
  <c r="BS18" i="3"/>
  <c r="BR18" i="3"/>
  <c r="BQ18" i="3"/>
  <c r="BP18" i="3"/>
  <c r="BF18" i="3"/>
  <c r="J28" i="14" s="1"/>
  <c r="X82" i="14" s="1"/>
  <c r="AC82" i="14" s="1"/>
  <c r="CA17" i="3"/>
  <c r="BU17" i="3"/>
  <c r="BT17" i="3"/>
  <c r="BS17" i="3"/>
  <c r="BR17" i="3"/>
  <c r="BQ17" i="3"/>
  <c r="BP17" i="3"/>
  <c r="BF17" i="3"/>
  <c r="J21" i="14" s="1"/>
  <c r="X78" i="14" s="1"/>
  <c r="AC78" i="14" s="1"/>
  <c r="CA16" i="3"/>
  <c r="BU16" i="3"/>
  <c r="BT16" i="3"/>
  <c r="BS16" i="3"/>
  <c r="BR16" i="3"/>
  <c r="BQ16" i="3"/>
  <c r="BP16" i="3"/>
  <c r="BF16" i="3"/>
  <c r="J22" i="14" s="1"/>
  <c r="X72" i="14" s="1"/>
  <c r="AC72" i="14" s="1"/>
  <c r="CA15" i="3"/>
  <c r="BU15" i="3"/>
  <c r="BT15" i="3"/>
  <c r="BS15" i="3"/>
  <c r="BR15" i="3"/>
  <c r="BQ15" i="3"/>
  <c r="BP15" i="3"/>
  <c r="BF15" i="3"/>
  <c r="J16" i="14" s="1"/>
  <c r="X96" i="14" s="1"/>
  <c r="AC96" i="14" s="1"/>
  <c r="CA14" i="3"/>
  <c r="BU14" i="3"/>
  <c r="BT14" i="3"/>
  <c r="BS14" i="3"/>
  <c r="BR14" i="3"/>
  <c r="BQ14" i="3"/>
  <c r="BP14" i="3"/>
  <c r="BF14" i="3"/>
  <c r="J44" i="14" s="1"/>
  <c r="X70" i="14" s="1"/>
  <c r="AC70" i="14" s="1"/>
  <c r="CA13" i="3"/>
  <c r="BU13" i="3"/>
  <c r="BT13" i="3"/>
  <c r="BS13" i="3"/>
  <c r="BR13" i="3"/>
  <c r="BQ13" i="3"/>
  <c r="BP13" i="3"/>
  <c r="BF13" i="3"/>
  <c r="J9" i="14" s="1"/>
  <c r="X97" i="14" s="1"/>
  <c r="AC97" i="14" s="1"/>
  <c r="CA12" i="3"/>
  <c r="BU12" i="3"/>
  <c r="BT12" i="3"/>
  <c r="BS12" i="3"/>
  <c r="BR12" i="3"/>
  <c r="BQ12" i="3"/>
  <c r="BP12" i="3"/>
  <c r="BF12" i="3"/>
  <c r="J32" i="14" s="1"/>
  <c r="X79" i="14" s="1"/>
  <c r="AC79" i="14" s="1"/>
  <c r="CA11" i="3"/>
  <c r="BU11" i="3"/>
  <c r="BT11" i="3"/>
  <c r="BS11" i="3"/>
  <c r="BR11" i="3"/>
  <c r="BQ11" i="3"/>
  <c r="BP11" i="3"/>
  <c r="BF11" i="3"/>
  <c r="J10" i="14" s="1"/>
  <c r="X71" i="14" s="1"/>
  <c r="AC71" i="14" s="1"/>
  <c r="CA10" i="3"/>
  <c r="BU10" i="3"/>
  <c r="BT10" i="3"/>
  <c r="BS10" i="3"/>
  <c r="BR10" i="3"/>
  <c r="BQ10" i="3"/>
  <c r="BP10" i="3"/>
  <c r="BF10" i="3"/>
  <c r="J8" i="14" s="1"/>
  <c r="X83" i="14" s="1"/>
  <c r="AC83" i="14" s="1"/>
  <c r="CA9" i="3"/>
  <c r="BU9" i="3"/>
  <c r="BT9" i="3"/>
  <c r="BS9" i="3"/>
  <c r="BR9" i="3"/>
  <c r="BQ9" i="3"/>
  <c r="BP9" i="3"/>
  <c r="BF9" i="3"/>
  <c r="J47" i="14" s="1"/>
  <c r="X94" i="14" s="1"/>
  <c r="AC94" i="14" s="1"/>
  <c r="CA8" i="3"/>
  <c r="BU8" i="3"/>
  <c r="BT8" i="3"/>
  <c r="BS8" i="3"/>
  <c r="BR8" i="3"/>
  <c r="BQ8" i="3"/>
  <c r="BP8" i="3"/>
  <c r="BF8" i="3"/>
  <c r="J20" i="14" s="1"/>
  <c r="X65" i="14" s="1"/>
  <c r="AC65" i="14" s="1"/>
  <c r="CA7" i="3"/>
  <c r="BU7" i="3"/>
  <c r="BT7" i="3"/>
  <c r="BS7" i="3"/>
  <c r="BR7" i="3"/>
  <c r="BQ7" i="3"/>
  <c r="BP7" i="3"/>
  <c r="BF7" i="3"/>
  <c r="J15" i="14" s="1"/>
  <c r="X66" i="14" s="1"/>
  <c r="AC66" i="14" s="1"/>
  <c r="CA6" i="3"/>
  <c r="BU6" i="3"/>
  <c r="BT6" i="3"/>
  <c r="BS6" i="3"/>
  <c r="BR6" i="3"/>
  <c r="BQ6" i="3"/>
  <c r="BP6" i="3"/>
  <c r="BF6" i="3"/>
  <c r="J30" i="14" s="1"/>
  <c r="CA5" i="3"/>
  <c r="BU5" i="3"/>
  <c r="BT5" i="3"/>
  <c r="BT49" i="3" s="1"/>
  <c r="BS5" i="3"/>
  <c r="BR5" i="3"/>
  <c r="BQ5" i="3"/>
  <c r="BP5" i="3"/>
  <c r="BF5" i="3"/>
  <c r="AR49" i="3"/>
  <c r="AQ49" i="3"/>
  <c r="AP49" i="3"/>
  <c r="AO49" i="3"/>
  <c r="AN49" i="3"/>
  <c r="AF49" i="3"/>
  <c r="BR49" i="3" l="1"/>
  <c r="BP49" i="3"/>
  <c r="X63" i="14"/>
  <c r="AC63" i="14" s="1"/>
  <c r="J24" i="14"/>
  <c r="X64" i="14" s="1"/>
  <c r="AC64" i="14" s="1"/>
  <c r="BF49" i="3"/>
  <c r="BQ49" i="3"/>
  <c r="BS49" i="3"/>
  <c r="BU49" i="3"/>
  <c r="BE7" i="3"/>
  <c r="H15" i="14" s="1"/>
  <c r="BE10" i="3"/>
  <c r="H8" i="14" s="1"/>
  <c r="BE15" i="3"/>
  <c r="H16" i="14" s="1"/>
  <c r="BE19" i="3"/>
  <c r="H25" i="14" s="1"/>
  <c r="BE25" i="3"/>
  <c r="H13" i="14" s="1"/>
  <c r="BE35" i="3"/>
  <c r="H31" i="14" s="1"/>
  <c r="BE37" i="3"/>
  <c r="H27" i="14" s="1"/>
  <c r="BE42" i="3"/>
  <c r="H51" i="14" s="1"/>
  <c r="BE43" i="3"/>
  <c r="H43" i="14" s="1"/>
  <c r="BE45" i="3"/>
  <c r="H38" i="14" s="1"/>
  <c r="BE46" i="3"/>
  <c r="H29" i="14" s="1"/>
  <c r="BE23" i="3"/>
  <c r="H18" i="14" s="1"/>
  <c r="BE31" i="3"/>
  <c r="H26" i="14" s="1"/>
  <c r="BE40" i="3"/>
  <c r="H34" i="14" s="1"/>
  <c r="BE28" i="3"/>
  <c r="H36" i="14" s="1"/>
  <c r="BE32" i="3"/>
  <c r="H37" i="14" s="1"/>
  <c r="BE9" i="3"/>
  <c r="H47" i="14" s="1"/>
  <c r="BE29" i="3"/>
  <c r="H40" i="14" s="1"/>
  <c r="BE22" i="3"/>
  <c r="H48" i="14" s="1"/>
  <c r="BE36" i="3"/>
  <c r="H35" i="14" s="1"/>
  <c r="BE6" i="3"/>
  <c r="H30" i="14" s="1"/>
  <c r="BE27" i="3"/>
  <c r="H42" i="14" s="1"/>
  <c r="I24" i="14"/>
  <c r="BE18" i="3"/>
  <c r="H28" i="14" s="1"/>
  <c r="BE21" i="3"/>
  <c r="H50" i="14" s="1"/>
  <c r="BE13" i="3"/>
  <c r="H9" i="14" s="1"/>
  <c r="BE12" i="3"/>
  <c r="H32" i="14" s="1"/>
  <c r="BE16" i="3"/>
  <c r="H22" i="14" s="1"/>
  <c r="BE26" i="3"/>
  <c r="H12" i="14" s="1"/>
  <c r="BC49" i="3"/>
  <c r="BE38" i="3"/>
  <c r="H23" i="14" s="1"/>
  <c r="BV48" i="3"/>
  <c r="BV5" i="3"/>
  <c r="BV8" i="3"/>
  <c r="BV9" i="3"/>
  <c r="BV11" i="3"/>
  <c r="BV13" i="3"/>
  <c r="C13" i="3" s="1"/>
  <c r="D9" i="14" s="1"/>
  <c r="BV14" i="3"/>
  <c r="BV16" i="3"/>
  <c r="BV17" i="3"/>
  <c r="C17" i="3" s="1"/>
  <c r="D21" i="14" s="1"/>
  <c r="BV20" i="3"/>
  <c r="BV22" i="3"/>
  <c r="BV24" i="3"/>
  <c r="BV26" i="3"/>
  <c r="BV28" i="3"/>
  <c r="BV30" i="3"/>
  <c r="BV32" i="3"/>
  <c r="BV33" i="3"/>
  <c r="BV35" i="3"/>
  <c r="BV39" i="3"/>
  <c r="BV41" i="3"/>
  <c r="BV44" i="3"/>
  <c r="BV7" i="3"/>
  <c r="BV10" i="3"/>
  <c r="BV12" i="3"/>
  <c r="BV15" i="3"/>
  <c r="BV18" i="3"/>
  <c r="BV19" i="3"/>
  <c r="BV21" i="3"/>
  <c r="BV23" i="3"/>
  <c r="BV25" i="3"/>
  <c r="BV27" i="3"/>
  <c r="BV29" i="3"/>
  <c r="BV31" i="3"/>
  <c r="BV34" i="3"/>
  <c r="BV36" i="3"/>
  <c r="BV37" i="3"/>
  <c r="BV38" i="3"/>
  <c r="BV40" i="3"/>
  <c r="BV42" i="3"/>
  <c r="C42" i="3" s="1"/>
  <c r="D51" i="14" s="1"/>
  <c r="BV43" i="3"/>
  <c r="BV45" i="3"/>
  <c r="BV46" i="3"/>
  <c r="BV6" i="3"/>
  <c r="BE8" i="3"/>
  <c r="H20" i="14" s="1"/>
  <c r="BE14" i="3"/>
  <c r="H44" i="14" s="1"/>
  <c r="BE17" i="3"/>
  <c r="H21" i="14" s="1"/>
  <c r="BE20" i="3"/>
  <c r="H39" i="14" s="1"/>
  <c r="BE24" i="3"/>
  <c r="H14" i="14" s="1"/>
  <c r="BE30" i="3"/>
  <c r="H19" i="14" s="1"/>
  <c r="BE33" i="3"/>
  <c r="H11" i="14" s="1"/>
  <c r="BE39" i="3"/>
  <c r="H45" i="14" s="1"/>
  <c r="BE41" i="3"/>
  <c r="H33" i="14" s="1"/>
  <c r="BE48" i="3"/>
  <c r="H49" i="14" s="1"/>
  <c r="AY49" i="3"/>
  <c r="L21" i="14" l="1"/>
  <c r="C5" i="3"/>
  <c r="D24" i="14" s="1"/>
  <c r="L24" i="14" s="1"/>
  <c r="C6" i="3"/>
  <c r="D30" i="14" s="1"/>
  <c r="L30" i="14" s="1"/>
  <c r="C43" i="3"/>
  <c r="D43" i="14" s="1"/>
  <c r="L43" i="14" s="1"/>
  <c r="W104" i="14" s="1"/>
  <c r="AB104" i="14" s="1"/>
  <c r="C40" i="3"/>
  <c r="D34" i="14" s="1"/>
  <c r="C38" i="3"/>
  <c r="D23" i="14" s="1"/>
  <c r="C36" i="3"/>
  <c r="D35" i="14" s="1"/>
  <c r="C29" i="3"/>
  <c r="D40" i="14" s="1"/>
  <c r="C21" i="3"/>
  <c r="C18" i="3"/>
  <c r="D28" i="14" s="1"/>
  <c r="C15" i="3"/>
  <c r="D16" i="14" s="1"/>
  <c r="C12" i="3"/>
  <c r="D32" i="14" s="1"/>
  <c r="C46" i="3"/>
  <c r="C45" i="3"/>
  <c r="C34" i="3"/>
  <c r="C31" i="3"/>
  <c r="D26" i="14" s="1"/>
  <c r="C27" i="3"/>
  <c r="D42" i="14" s="1"/>
  <c r="C23" i="3"/>
  <c r="D18" i="14" s="1"/>
  <c r="L46" i="14"/>
  <c r="W106" i="14" s="1"/>
  <c r="AB106" i="14" s="1"/>
  <c r="C10" i="3"/>
  <c r="C7" i="3"/>
  <c r="C44" i="3"/>
  <c r="D17" i="14" s="1"/>
  <c r="C41" i="3"/>
  <c r="C39" i="3"/>
  <c r="D45" i="14" s="1"/>
  <c r="C35" i="3"/>
  <c r="C33" i="3"/>
  <c r="C30" i="3"/>
  <c r="C28" i="3"/>
  <c r="C26" i="3"/>
  <c r="C22" i="3"/>
  <c r="D48" i="14" s="1"/>
  <c r="C20" i="3"/>
  <c r="C14" i="3"/>
  <c r="C11" i="3"/>
  <c r="C9" i="3"/>
  <c r="D47" i="14" s="1"/>
  <c r="C8" i="3"/>
  <c r="C48" i="3"/>
  <c r="D49" i="14" s="1"/>
  <c r="C32" i="3"/>
  <c r="C24" i="3"/>
  <c r="C25" i="3"/>
  <c r="D13" i="14" s="1"/>
  <c r="C16" i="3"/>
  <c r="D22" i="14" s="1"/>
  <c r="C37" i="3"/>
  <c r="D27" i="14" s="1"/>
  <c r="C19" i="3"/>
  <c r="BZ27" i="3"/>
  <c r="CC27" i="3" s="1"/>
  <c r="BZ7" i="3"/>
  <c r="CC7" i="3" s="1"/>
  <c r="BZ10" i="3"/>
  <c r="CC10" i="3" s="1"/>
  <c r="BZ48" i="3"/>
  <c r="CC48" i="3" s="1"/>
  <c r="BZ43" i="3"/>
  <c r="CC43" i="3" s="1"/>
  <c r="BZ19" i="3"/>
  <c r="CC19" i="3" s="1"/>
  <c r="BZ28" i="3"/>
  <c r="CC28" i="3" s="1"/>
  <c r="BZ40" i="3"/>
  <c r="CC40" i="3" s="1"/>
  <c r="BZ31" i="3"/>
  <c r="CC31" i="3" s="1"/>
  <c r="BZ38" i="3"/>
  <c r="CC38" i="3" s="1"/>
  <c r="BZ23" i="3"/>
  <c r="CC23" i="3" s="1"/>
  <c r="BZ36" i="3"/>
  <c r="CC36" i="3" s="1"/>
  <c r="BZ29" i="3"/>
  <c r="CC29" i="3" s="1"/>
  <c r="BZ18" i="3"/>
  <c r="CC18" i="3" s="1"/>
  <c r="BZ45" i="3"/>
  <c r="CC45" i="3" s="1"/>
  <c r="BZ41" i="3"/>
  <c r="CC41" i="3" s="1"/>
  <c r="BZ34" i="3"/>
  <c r="CC34" i="3" s="1"/>
  <c r="BZ32" i="3"/>
  <c r="CC32" i="3" s="1"/>
  <c r="BZ30" i="3"/>
  <c r="CC30" i="3" s="1"/>
  <c r="BZ26" i="3"/>
  <c r="CC26" i="3" s="1"/>
  <c r="BZ24" i="3"/>
  <c r="CC24" i="3" s="1"/>
  <c r="BZ21" i="3"/>
  <c r="CC21" i="3" s="1"/>
  <c r="BZ17" i="3"/>
  <c r="CC17" i="3" s="1"/>
  <c r="BZ15" i="3"/>
  <c r="CC15" i="3" s="1"/>
  <c r="BZ13" i="3"/>
  <c r="CC13" i="3" s="1"/>
  <c r="BZ11" i="3"/>
  <c r="CC11" i="3" s="1"/>
  <c r="BZ6" i="3"/>
  <c r="CC6" i="3" s="1"/>
  <c r="BZ5" i="3"/>
  <c r="CC5" i="3" s="1"/>
  <c r="BZ46" i="3"/>
  <c r="CC46" i="3" s="1"/>
  <c r="BZ42" i="3"/>
  <c r="CC42" i="3" s="1"/>
  <c r="BZ39" i="3"/>
  <c r="BZ35" i="3"/>
  <c r="CC35" i="3" s="1"/>
  <c r="BZ33" i="3"/>
  <c r="CC33" i="3" s="1"/>
  <c r="BZ22" i="3"/>
  <c r="CC22" i="3" s="1"/>
  <c r="BZ20" i="3"/>
  <c r="CC20" i="3" s="1"/>
  <c r="BZ16" i="3"/>
  <c r="CC16" i="3" s="1"/>
  <c r="BZ14" i="3"/>
  <c r="CC14" i="3" s="1"/>
  <c r="BZ9" i="3"/>
  <c r="CC9" i="3" s="1"/>
  <c r="BZ8" i="3"/>
  <c r="CC8" i="3" s="1"/>
  <c r="BZ44" i="3"/>
  <c r="CC44" i="3" s="1"/>
  <c r="BZ37" i="3"/>
  <c r="CC37" i="3" s="1"/>
  <c r="BZ25" i="3"/>
  <c r="CC25" i="3" s="1"/>
  <c r="BZ12" i="3"/>
  <c r="CC12" i="3" s="1"/>
  <c r="W63" i="14" l="1"/>
  <c r="AB63" i="14" s="1"/>
  <c r="W64" i="14"/>
  <c r="AB64" i="14" s="1"/>
  <c r="L27" i="14"/>
  <c r="W86" i="14" s="1"/>
  <c r="AB86" i="14" s="1"/>
  <c r="D25" i="14"/>
  <c r="L25" i="14" s="1"/>
  <c r="W69" i="14" s="1"/>
  <c r="AB69" i="14" s="1"/>
  <c r="D37" i="14"/>
  <c r="L37" i="14" s="1"/>
  <c r="W85" i="14" s="1"/>
  <c r="AB85" i="14" s="1"/>
  <c r="D20" i="14"/>
  <c r="L20" i="14" s="1"/>
  <c r="L22" i="14"/>
  <c r="W72" i="14" s="1"/>
  <c r="AB72" i="14" s="1"/>
  <c r="D10" i="14"/>
  <c r="L10" i="14" s="1"/>
  <c r="W71" i="14" s="1"/>
  <c r="AB71" i="14" s="1"/>
  <c r="D39" i="14"/>
  <c r="L39" i="14" s="1"/>
  <c r="W98" i="14" s="1"/>
  <c r="AB98" i="14" s="1"/>
  <c r="D12" i="14"/>
  <c r="L12" i="14" s="1"/>
  <c r="W73" i="14" s="1"/>
  <c r="AB73" i="14" s="1"/>
  <c r="L42" i="14"/>
  <c r="W81" i="14" s="1"/>
  <c r="AB81" i="14" s="1"/>
  <c r="D19" i="14"/>
  <c r="L19" i="14" s="1"/>
  <c r="W91" i="14" s="1"/>
  <c r="AB91" i="14" s="1"/>
  <c r="D31" i="14"/>
  <c r="L31" i="14" s="1"/>
  <c r="W89" i="14" s="1"/>
  <c r="AB89" i="14" s="1"/>
  <c r="L34" i="14"/>
  <c r="W68" i="14" s="1"/>
  <c r="AB68" i="14" s="1"/>
  <c r="D33" i="14"/>
  <c r="L33" i="14" s="1"/>
  <c r="W95" i="14" s="1"/>
  <c r="AB95" i="14" s="1"/>
  <c r="L47" i="14"/>
  <c r="W94" i="14" s="1"/>
  <c r="AB94" i="14" s="1"/>
  <c r="D15" i="14"/>
  <c r="L15" i="14" s="1"/>
  <c r="W66" i="14" s="1"/>
  <c r="AB66" i="14" s="1"/>
  <c r="L35" i="14"/>
  <c r="W87" i="14" s="1"/>
  <c r="AB87" i="14" s="1"/>
  <c r="D41" i="14"/>
  <c r="L41" i="14" s="1"/>
  <c r="W93" i="14" s="1"/>
  <c r="AB93" i="14" s="1"/>
  <c r="D38" i="14"/>
  <c r="L38" i="14" s="1"/>
  <c r="W92" i="14" s="1"/>
  <c r="AB92" i="14" s="1"/>
  <c r="L49" i="14"/>
  <c r="AB99" i="14" s="1"/>
  <c r="L51" i="14"/>
  <c r="AB74" i="14" s="1"/>
  <c r="W78" i="14"/>
  <c r="AB78" i="14" s="1"/>
  <c r="D14" i="14"/>
  <c r="L14" i="14" s="1"/>
  <c r="W67" i="14" s="1"/>
  <c r="AB67" i="14" s="1"/>
  <c r="D44" i="14"/>
  <c r="L44" i="14" s="1"/>
  <c r="W70" i="14" s="1"/>
  <c r="AB70" i="14" s="1"/>
  <c r="L48" i="14"/>
  <c r="W103" i="14" s="1"/>
  <c r="AB103" i="14" s="1"/>
  <c r="D36" i="14"/>
  <c r="L36" i="14" s="1"/>
  <c r="W88" i="14" s="1"/>
  <c r="AB88" i="14" s="1"/>
  <c r="L32" i="14"/>
  <c r="W79" i="14" s="1"/>
  <c r="AB79" i="14" s="1"/>
  <c r="D11" i="14"/>
  <c r="L11" i="14" s="1"/>
  <c r="W84" i="14" s="1"/>
  <c r="AB84" i="14" s="1"/>
  <c r="D8" i="14"/>
  <c r="L8" i="14" s="1"/>
  <c r="W83" i="14" s="1"/>
  <c r="AB83" i="14" s="1"/>
  <c r="D29" i="14"/>
  <c r="L29" i="14" s="1"/>
  <c r="W102" i="14" s="1"/>
  <c r="AB102" i="14" s="1"/>
  <c r="D50" i="14"/>
  <c r="L28" i="14"/>
  <c r="W82" i="14" s="1"/>
  <c r="AB82" i="14" s="1"/>
  <c r="L18" i="14"/>
  <c r="W76" i="14" s="1"/>
  <c r="AB76" i="14" s="1"/>
  <c r="L17" i="14"/>
  <c r="L9" i="14"/>
  <c r="W97" i="14" s="1"/>
  <c r="AB97" i="14" s="1"/>
  <c r="L23" i="14"/>
  <c r="W80" i="14" s="1"/>
  <c r="AB80" i="14" s="1"/>
  <c r="L40" i="14"/>
  <c r="L13" i="14"/>
  <c r="W77" i="14" s="1"/>
  <c r="AB77" i="14" s="1"/>
  <c r="L45" i="14"/>
  <c r="W105" i="14" s="1"/>
  <c r="AB105" i="14" s="1"/>
  <c r="L16" i="14"/>
  <c r="W96" i="14" s="1"/>
  <c r="AB96" i="14" s="1"/>
  <c r="L26" i="14"/>
  <c r="C50" i="3"/>
  <c r="W100" i="14" l="1"/>
  <c r="AB100" i="14" s="1"/>
  <c r="W65" i="14"/>
  <c r="AB65" i="14" s="1"/>
  <c r="W101" i="14"/>
  <c r="W90" i="14"/>
  <c r="AB90" i="14" s="1"/>
  <c r="D53" i="14"/>
  <c r="L50" i="14"/>
  <c r="AB75" i="14" s="1"/>
  <c r="AB101" i="14" l="1"/>
  <c r="L53" i="14"/>
  <c r="G53" i="14"/>
  <c r="F53" i="14"/>
  <c r="H53" i="14"/>
  <c r="J53" i="14"/>
</calcChain>
</file>

<file path=xl/comments1.xml><?xml version="1.0" encoding="utf-8"?>
<comments xmlns="http://schemas.openxmlformats.org/spreadsheetml/2006/main">
  <authors>
    <author>mutsuo takahashi</author>
  </authors>
  <commentList>
    <comment ref="BF3" authorId="0" shapeId="0">
      <text>
        <r>
          <rPr>
            <sz val="8"/>
            <color indexed="81"/>
            <rFont val="ＭＳ Ｐゴシック"/>
            <family val="3"/>
            <charset val="128"/>
          </rPr>
          <t>個人スコアカードより1打の入った数を検索合計した数字を自動挿入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スコアシートから1番
ホールに入った人の名前を検索し、該当する人の名前を挿入
</t>
        </r>
      </text>
    </comment>
    <comment ref="B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スコアシートから4番ホールに入った人の名前を検索し、該当する人の名前を挿入
</t>
        </r>
      </text>
    </comment>
    <comment ref="BM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スコアシートから7番ホールに入った人の名前を検索し、該当する人の名前を挿入
</t>
        </r>
      </text>
    </comment>
    <comment ref="BP3" authorId="0" shapeId="0">
      <text>
        <r>
          <rPr>
            <sz val="8"/>
            <color indexed="81"/>
            <rFont val="ＭＳ Ｐゴシック"/>
            <family val="3"/>
            <charset val="128"/>
          </rPr>
          <t>個人スコアカードより各打数に相当する数を検索合計した数字を自動挿入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W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スコアシートから7番ホールに入った当月ホールに入った人の名前を検索し、該当する人の名前を挿入
</t>
        </r>
      </text>
    </comment>
    <comment ref="C4" authorId="0" shapeId="0">
      <text>
        <r>
          <rPr>
            <sz val="8"/>
            <color indexed="81"/>
            <rFont val="ＭＳ Ｐゴシック"/>
            <family val="3"/>
            <charset val="128"/>
          </rPr>
          <t>個人スコアカードの打数、完全に入力されていれば、出欠欄に○、それ以下では△を表示する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HDCPを記入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個人スコアシートから、当月に当たる参加者を</t>
        </r>
        <r>
          <rPr>
            <sz val="9"/>
            <color indexed="10"/>
            <rFont val="ＭＳ Ｐゴシック"/>
            <family val="3"/>
            <charset val="128"/>
          </rPr>
          <t xml:space="preserve">組欄から検索し○を表示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当日の組抽選</t>
        </r>
      </text>
    </comment>
    <comment ref="BW4" authorId="0" shapeId="0">
      <text>
        <r>
          <rPr>
            <sz val="8"/>
            <color indexed="81"/>
            <rFont val="ＭＳ Ｐゴシック"/>
            <family val="3"/>
            <charset val="128"/>
          </rPr>
          <t>検索式の中の当月相当月にカーソルを見直しを月の初めに確認する</t>
        </r>
      </text>
    </comment>
    <comment ref="BX4" authorId="0" shapeId="0">
      <text>
        <r>
          <rPr>
            <sz val="8"/>
            <color indexed="81"/>
            <rFont val="ＭＳ Ｐゴシック"/>
            <family val="3"/>
            <charset val="128"/>
          </rPr>
          <t>検索式の中の当月相当月にカーソルを見直しを月の初めに確認する</t>
        </r>
      </text>
    </comment>
    <comment ref="BY4" authorId="0" shapeId="0">
      <text>
        <r>
          <rPr>
            <sz val="8"/>
            <color indexed="81"/>
            <rFont val="ＭＳ Ｐゴシック"/>
            <family val="3"/>
            <charset val="128"/>
          </rPr>
          <t>検索式の中の当月相当月にカーソルを見直しを月の初めに確認する</t>
        </r>
      </text>
    </comment>
    <comment ref="BZ4" authorId="0" shapeId="0">
      <text>
        <r>
          <rPr>
            <sz val="8"/>
            <color indexed="81"/>
            <rFont val="ＭＳ Ｐゴシック"/>
            <family val="3"/>
            <charset val="128"/>
          </rPr>
          <t>シート上からの自動計算による総スコアを自動挿入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B4" authorId="0" shapeId="0">
      <text>
        <r>
          <rPr>
            <sz val="8"/>
            <color indexed="81"/>
            <rFont val="ＭＳ Ｐゴシック"/>
            <family val="3"/>
            <charset val="128"/>
          </rPr>
          <t>総スコアとスコアカード合計を確認し、違いがあれば、再確認検証し、違いのあるスコアシートを写真に残し張り付ける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 shapeId="0">
      <text>
        <r>
          <rPr>
            <sz val="9"/>
            <color indexed="81"/>
            <rFont val="ＭＳ Ｐゴシック"/>
            <family val="3"/>
            <charset val="128"/>
          </rPr>
          <t>出欠欄の○の数を検索合計し、参加者の数を自動挿入</t>
        </r>
      </text>
    </comment>
    <comment ref="AU52" authorId="0" shapeId="0">
      <text>
        <r>
          <rPr>
            <sz val="8"/>
            <color indexed="81"/>
            <rFont val="ＭＳ Ｐゴシック"/>
            <family val="3"/>
            <charset val="128"/>
          </rPr>
          <t>ラッキー賞欄の○に相当する参加者にカーソルを移動すると名前が表示</t>
        </r>
      </text>
    </comment>
    <comment ref="AU53" authorId="0" shapeId="0">
      <text>
        <r>
          <rPr>
            <sz val="8"/>
            <color indexed="81"/>
            <rFont val="ＭＳ Ｐゴシック"/>
            <family val="3"/>
            <charset val="128"/>
          </rPr>
          <t>H①に該当する参加者の名前を氏名欄から検索し、カーソルを移動する。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54" authorId="0" shapeId="0">
      <text>
        <r>
          <rPr>
            <sz val="8"/>
            <color indexed="81"/>
            <rFont val="ＭＳ Ｐゴシック"/>
            <family val="3"/>
            <charset val="128"/>
          </rPr>
          <t>H①に該当する参加者の名前を氏名欄から検索し、カーソルを移動する。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55" authorId="0" shapeId="0">
      <text>
        <r>
          <rPr>
            <sz val="8"/>
            <color indexed="81"/>
            <rFont val="ＭＳ Ｐゴシック"/>
            <family val="3"/>
            <charset val="128"/>
          </rPr>
          <t>H①に該当する参加者の名前を氏名欄から検索し、カーソルを移動する。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56" authorId="0" shapeId="0">
      <text>
        <r>
          <rPr>
            <sz val="8"/>
            <color indexed="81"/>
            <rFont val="ＭＳ Ｐゴシック"/>
            <family val="3"/>
            <charset val="128"/>
          </rPr>
          <t>H①に該当する参加者の名前を氏名欄から検索し、カーソルを移動する。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<sst xmlns="http://schemas.openxmlformats.org/spreadsheetml/2006/main" count="411" uniqueCount="263">
  <si>
    <t>波多野善昭</t>
    <rPh sb="0" eb="3">
      <t>ハタノ</t>
    </rPh>
    <rPh sb="3" eb="5">
      <t>ヨシアキ</t>
    </rPh>
    <phoneticPr fontId="1"/>
  </si>
  <si>
    <t>Ｈ①</t>
    <phoneticPr fontId="1"/>
  </si>
  <si>
    <t>長谷川弘正</t>
    <rPh sb="0" eb="3">
      <t>ハセガワ</t>
    </rPh>
    <rPh sb="3" eb="5">
      <t>ヒロマサ</t>
    </rPh>
    <phoneticPr fontId="1"/>
  </si>
  <si>
    <t>特記事項</t>
    <rPh sb="0" eb="2">
      <t>トッキ</t>
    </rPh>
    <rPh sb="2" eb="4">
      <t>ジコウ</t>
    </rPh>
    <phoneticPr fontId="1"/>
  </si>
  <si>
    <t>合計点</t>
    <rPh sb="0" eb="2">
      <t>ゴウケイ</t>
    </rPh>
    <rPh sb="2" eb="3">
      <t>テン</t>
    </rPh>
    <phoneticPr fontId="1"/>
  </si>
  <si>
    <t>山本ツヤ子</t>
    <rPh sb="0" eb="2">
      <t>ヤマモト</t>
    </rPh>
    <rPh sb="4" eb="5">
      <t>コ</t>
    </rPh>
    <phoneticPr fontId="1"/>
  </si>
  <si>
    <t>1Ｒ</t>
    <phoneticPr fontId="1"/>
  </si>
  <si>
    <t>2Ｒ</t>
    <phoneticPr fontId="1"/>
  </si>
  <si>
    <t>3Ｒ</t>
    <phoneticPr fontId="1"/>
  </si>
  <si>
    <t>氏　　　名</t>
    <rPh sb="0" eb="1">
      <t>シ</t>
    </rPh>
    <rPh sb="4" eb="5">
      <t>ナ</t>
    </rPh>
    <phoneticPr fontId="1"/>
  </si>
  <si>
    <t>永田   一良</t>
    <rPh sb="0" eb="2">
      <t>ナガタ</t>
    </rPh>
    <rPh sb="5" eb="6">
      <t>イチ</t>
    </rPh>
    <rPh sb="6" eb="7">
      <t>ヨ</t>
    </rPh>
    <phoneticPr fontId="1"/>
  </si>
  <si>
    <t>谷      克己</t>
    <rPh sb="0" eb="1">
      <t>タニ</t>
    </rPh>
    <rPh sb="7" eb="8">
      <t>カツ</t>
    </rPh>
    <rPh sb="8" eb="9">
      <t>オノレ</t>
    </rPh>
    <phoneticPr fontId="1"/>
  </si>
  <si>
    <t>順位</t>
    <rPh sb="0" eb="1">
      <t>ジュン</t>
    </rPh>
    <rPh sb="1" eb="2">
      <t>イ</t>
    </rPh>
    <phoneticPr fontId="1"/>
  </si>
  <si>
    <t>石角紀太郎</t>
    <rPh sb="0" eb="2">
      <t>イシヅミ</t>
    </rPh>
    <rPh sb="2" eb="3">
      <t>キ</t>
    </rPh>
    <rPh sb="3" eb="5">
      <t>タロウ</t>
    </rPh>
    <phoneticPr fontId="1"/>
  </si>
  <si>
    <t>②R</t>
    <phoneticPr fontId="1"/>
  </si>
  <si>
    <t>③R</t>
    <phoneticPr fontId="1"/>
  </si>
  <si>
    <t>2打</t>
    <rPh sb="1" eb="2">
      <t>ダ</t>
    </rPh>
    <phoneticPr fontId="1"/>
  </si>
  <si>
    <t>H①</t>
    <phoneticPr fontId="1"/>
  </si>
  <si>
    <t>1R</t>
    <phoneticPr fontId="1"/>
  </si>
  <si>
    <t>Ave</t>
    <phoneticPr fontId="1"/>
  </si>
  <si>
    <t>2R</t>
  </si>
  <si>
    <t>3R</t>
  </si>
  <si>
    <t>3打</t>
    <rPh sb="1" eb="2">
      <t>ダ</t>
    </rPh>
    <phoneticPr fontId="1"/>
  </si>
  <si>
    <t>4打</t>
    <rPh sb="1" eb="2">
      <t>ダ</t>
    </rPh>
    <phoneticPr fontId="1"/>
  </si>
  <si>
    <t>5打</t>
    <rPh sb="1" eb="2">
      <t>ダ</t>
    </rPh>
    <phoneticPr fontId="1"/>
  </si>
  <si>
    <t>6打</t>
    <rPh sb="1" eb="2">
      <t>ダ</t>
    </rPh>
    <phoneticPr fontId="1"/>
  </si>
  <si>
    <t>関口　　博</t>
    <rPh sb="0" eb="2">
      <t>セキグチ</t>
    </rPh>
    <rPh sb="4" eb="5">
      <t>ヒロシ</t>
    </rPh>
    <phoneticPr fontId="1"/>
  </si>
  <si>
    <t>住山　　博</t>
    <rPh sb="0" eb="2">
      <t>スミヤマ</t>
    </rPh>
    <rPh sb="4" eb="5">
      <t>ヒロシ</t>
    </rPh>
    <phoneticPr fontId="1"/>
  </si>
  <si>
    <t>氏　名</t>
    <rPh sb="0" eb="1">
      <t>シ</t>
    </rPh>
    <rPh sb="2" eb="3">
      <t>ナ</t>
    </rPh>
    <phoneticPr fontId="1"/>
  </si>
  <si>
    <t>①R
ｽｺｱ</t>
    <phoneticPr fontId="1"/>
  </si>
  <si>
    <t>H1</t>
    <phoneticPr fontId="1"/>
  </si>
  <si>
    <t>③R
ｽｺｱ</t>
    <phoneticPr fontId="1"/>
  </si>
  <si>
    <t>②R
ｽｺｱ</t>
    <phoneticPr fontId="1"/>
  </si>
  <si>
    <t>詳　細</t>
    <rPh sb="0" eb="1">
      <t>ショウ</t>
    </rPh>
    <rPh sb="2" eb="3">
      <t>ホソ</t>
    </rPh>
    <phoneticPr fontId="1"/>
  </si>
  <si>
    <t>7打</t>
    <rPh sb="1" eb="2">
      <t>ダ</t>
    </rPh>
    <phoneticPr fontId="1"/>
  </si>
  <si>
    <t>順
位</t>
    <rPh sb="0" eb="1">
      <t>ジュン</t>
    </rPh>
    <rPh sb="2" eb="3">
      <t>イ</t>
    </rPh>
    <phoneticPr fontId="1"/>
  </si>
  <si>
    <t>個人カード成績表</t>
    <rPh sb="0" eb="2">
      <t>コジン</t>
    </rPh>
    <rPh sb="5" eb="7">
      <t>セイセキ</t>
    </rPh>
    <rPh sb="7" eb="8">
      <t>ヒョウ</t>
    </rPh>
    <phoneticPr fontId="1"/>
  </si>
  <si>
    <t>（12H*3R）</t>
    <phoneticPr fontId="1"/>
  </si>
  <si>
    <t>総ｽｺｱ</t>
    <rPh sb="0" eb="1">
      <t>ソウ</t>
    </rPh>
    <phoneticPr fontId="1"/>
  </si>
  <si>
    <t>ＨDＣP</t>
    <phoneticPr fontId="1"/>
  </si>
  <si>
    <t>優　勝</t>
    <rPh sb="0" eb="1">
      <t>ユウ</t>
    </rPh>
    <rPh sb="2" eb="3">
      <t>カツ</t>
    </rPh>
    <phoneticPr fontId="1"/>
  </si>
  <si>
    <t>３ 位</t>
    <rPh sb="2" eb="3">
      <t>イ</t>
    </rPh>
    <phoneticPr fontId="1"/>
  </si>
  <si>
    <t>４ 位</t>
    <rPh sb="2" eb="3">
      <t>イ</t>
    </rPh>
    <phoneticPr fontId="1"/>
  </si>
  <si>
    <t>５ 位</t>
    <rPh sb="2" eb="3">
      <t>クライ</t>
    </rPh>
    <phoneticPr fontId="1"/>
  </si>
  <si>
    <t>当日賞</t>
    <rPh sb="0" eb="2">
      <t>トウジツ</t>
    </rPh>
    <rPh sb="2" eb="3">
      <t>ショウ</t>
    </rPh>
    <phoneticPr fontId="1"/>
  </si>
  <si>
    <t>BB賞</t>
    <rPh sb="2" eb="3">
      <t>ショウ</t>
    </rPh>
    <phoneticPr fontId="1"/>
  </si>
  <si>
    <t>河田　和夫</t>
    <rPh sb="0" eb="2">
      <t>カワタ</t>
    </rPh>
    <rPh sb="3" eb="5">
      <t>カズオ</t>
    </rPh>
    <phoneticPr fontId="1"/>
  </si>
  <si>
    <t>各R　H1</t>
    <rPh sb="0" eb="1">
      <t>カク</t>
    </rPh>
    <phoneticPr fontId="1"/>
  </si>
  <si>
    <t>賞</t>
    <rPh sb="0" eb="1">
      <t>ショウ</t>
    </rPh>
    <phoneticPr fontId="1"/>
  </si>
  <si>
    <t>*</t>
    <phoneticPr fontId="1"/>
  </si>
  <si>
    <t>-</t>
    <phoneticPr fontId="1"/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</si>
  <si>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</si>
  <si>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</si>
  <si>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</si>
  <si>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</si>
  <si>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</si>
  <si>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</si>
  <si>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</si>
  <si>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</si>
  <si>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</si>
  <si>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</si>
  <si>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</si>
  <si>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</si>
  <si>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</si>
  <si>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</si>
  <si>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</si>
  <si>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</si>
  <si>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</si>
  <si>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</si>
  <si>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</si>
  <si>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</si>
  <si>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</si>
  <si>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</si>
  <si>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</si>
  <si>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</si>
  <si>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</si>
  <si>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</si>
  <si>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</si>
  <si>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</si>
  <si>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</si>
  <si>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</si>
  <si>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</si>
  <si>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</si>
  <si>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</si>
  <si>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</si>
  <si>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</si>
  <si>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</si>
  <si>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</si>
  <si>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</si>
  <si>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</si>
  <si>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</si>
  <si>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A53</t>
  </si>
  <si>
    <t>A54</t>
  </si>
  <si>
    <t>A55</t>
  </si>
  <si>
    <t>A57</t>
  </si>
  <si>
    <t>A62</t>
  </si>
  <si>
    <t>A64</t>
  </si>
  <si>
    <t>A02</t>
    <phoneticPr fontId="1"/>
  </si>
  <si>
    <t>A04</t>
  </si>
  <si>
    <t>A04</t>
    <phoneticPr fontId="1"/>
  </si>
  <si>
    <t>A05</t>
  </si>
  <si>
    <t>A05</t>
    <phoneticPr fontId="1"/>
  </si>
  <si>
    <t>A07</t>
  </si>
  <si>
    <t>A08</t>
  </si>
  <si>
    <t>A08</t>
    <phoneticPr fontId="1"/>
  </si>
  <si>
    <t>A09</t>
  </si>
  <si>
    <t>A09</t>
    <phoneticPr fontId="1"/>
  </si>
  <si>
    <t>A02</t>
    <phoneticPr fontId="1"/>
  </si>
  <si>
    <t>H1賞(1番ホ－ル)</t>
    <phoneticPr fontId="1"/>
  </si>
  <si>
    <t>H1賞(4番ホ－ル)</t>
    <phoneticPr fontId="1"/>
  </si>
  <si>
    <t>H1賞(7番ホ－ル)</t>
    <phoneticPr fontId="1"/>
  </si>
  <si>
    <t>①R
1G</t>
    <phoneticPr fontId="1"/>
  </si>
  <si>
    <t>②R
2G</t>
    <phoneticPr fontId="1"/>
  </si>
  <si>
    <t>③R
3G</t>
    <phoneticPr fontId="1"/>
  </si>
  <si>
    <t>特別賞(当月ホ－ル)</t>
    <rPh sb="0" eb="2">
      <t>トクベツ</t>
    </rPh>
    <rPh sb="4" eb="6">
      <t>トウゲツ</t>
    </rPh>
    <phoneticPr fontId="1"/>
  </si>
  <si>
    <t>当月R
1G</t>
    <rPh sb="0" eb="2">
      <t>トウゲツ</t>
    </rPh>
    <phoneticPr fontId="1"/>
  </si>
  <si>
    <t>当月R
2G</t>
    <rPh sb="0" eb="2">
      <t>トウゲツ</t>
    </rPh>
    <phoneticPr fontId="1"/>
  </si>
  <si>
    <t>当月R
3G</t>
    <rPh sb="0" eb="2">
      <t>トウゲツ</t>
    </rPh>
    <phoneticPr fontId="1"/>
  </si>
  <si>
    <t>佐野  美喜江</t>
    <rPh sb="0" eb="2">
      <t>サノ</t>
    </rPh>
    <rPh sb="4" eb="7">
      <t>ミキエ</t>
    </rPh>
    <phoneticPr fontId="1"/>
  </si>
  <si>
    <t>高橋睦夫</t>
    <rPh sb="0" eb="2">
      <t>タカハシ</t>
    </rPh>
    <rPh sb="2" eb="4">
      <t>ムツオ</t>
    </rPh>
    <phoneticPr fontId="1"/>
  </si>
  <si>
    <t>上村  弘太郎</t>
    <rPh sb="0" eb="2">
      <t>ウエムラ</t>
    </rPh>
    <rPh sb="4" eb="7">
      <t>コウタロウ</t>
    </rPh>
    <phoneticPr fontId="1"/>
  </si>
  <si>
    <t>嶋田  八重子</t>
    <rPh sb="0" eb="2">
      <t>シマダ</t>
    </rPh>
    <rPh sb="4" eb="7">
      <t>ヤエコ</t>
    </rPh>
    <phoneticPr fontId="1"/>
  </si>
  <si>
    <t>参加者</t>
    <rPh sb="0" eb="3">
      <t>サンカシャ</t>
    </rPh>
    <phoneticPr fontId="1"/>
  </si>
  <si>
    <t>※出欠；○参加、△途中まで、空白　不参加</t>
    <rPh sb="1" eb="3">
      <t>シュッケツ</t>
    </rPh>
    <rPh sb="5" eb="7">
      <t>サンカ</t>
    </rPh>
    <rPh sb="9" eb="11">
      <t>トチュウ</t>
    </rPh>
    <rPh sb="14" eb="16">
      <t>クウハク</t>
    </rPh>
    <rPh sb="17" eb="20">
      <t>フサンカ</t>
    </rPh>
    <phoneticPr fontId="1"/>
  </si>
  <si>
    <t>※ラッキー賞；○</t>
    <rPh sb="5" eb="6">
      <t>ショウ</t>
    </rPh>
    <phoneticPr fontId="1"/>
  </si>
  <si>
    <t>○</t>
    <phoneticPr fontId="1"/>
  </si>
  <si>
    <t>スコア
カード
合計値</t>
    <rPh sb="8" eb="10">
      <t>ゴウケイ</t>
    </rPh>
    <rPh sb="10" eb="11">
      <t>チ</t>
    </rPh>
    <phoneticPr fontId="1"/>
  </si>
  <si>
    <t xml:space="preserve">出
欠
</t>
    <rPh sb="0" eb="1">
      <t>デ</t>
    </rPh>
    <rPh sb="2" eb="3">
      <t>ケツ</t>
    </rPh>
    <phoneticPr fontId="1"/>
  </si>
  <si>
    <t>Ave</t>
    <phoneticPr fontId="1"/>
  </si>
  <si>
    <t>総
打数</t>
    <rPh sb="0" eb="1">
      <t>ソウ</t>
    </rPh>
    <rPh sb="2" eb="4">
      <t>ダスウ</t>
    </rPh>
    <phoneticPr fontId="1"/>
  </si>
  <si>
    <t>HDCP</t>
    <phoneticPr fontId="1"/>
  </si>
  <si>
    <t>名</t>
    <rPh sb="0" eb="1">
      <t>メイ</t>
    </rPh>
    <phoneticPr fontId="1"/>
  </si>
  <si>
    <t>特別賞(該当月ホ－ル)</t>
    <rPh sb="0" eb="2">
      <t>トクベツ</t>
    </rPh>
    <rPh sb="4" eb="6">
      <t>ガイトウ</t>
    </rPh>
    <rPh sb="6" eb="7">
      <t>ツキ</t>
    </rPh>
    <phoneticPr fontId="1"/>
  </si>
  <si>
    <t>H1賞(7番ホ－ル)</t>
    <phoneticPr fontId="1"/>
  </si>
  <si>
    <t>H1賞(1番ホ－ル)</t>
    <phoneticPr fontId="1"/>
  </si>
  <si>
    <t>H1賞(4番ホ－ル)</t>
    <phoneticPr fontId="1"/>
  </si>
  <si>
    <t>参考</t>
    <rPh sb="0" eb="2">
      <t>サンコウ</t>
    </rPh>
    <phoneticPr fontId="1"/>
  </si>
  <si>
    <t>大石    豊</t>
    <rPh sb="0" eb="2">
      <t>オオイシ</t>
    </rPh>
    <rPh sb="6" eb="7">
      <t>トヨ</t>
    </rPh>
    <phoneticPr fontId="1"/>
  </si>
  <si>
    <t>古川    清</t>
    <rPh sb="0" eb="2">
      <t>フルカワ</t>
    </rPh>
    <rPh sb="6" eb="7">
      <t>キヨシ</t>
    </rPh>
    <phoneticPr fontId="1"/>
  </si>
  <si>
    <t>中村    登</t>
    <rPh sb="0" eb="2">
      <t>ナカムラ</t>
    </rPh>
    <rPh sb="6" eb="7">
      <t>ノボル</t>
    </rPh>
    <phoneticPr fontId="1"/>
  </si>
  <si>
    <t>石角弘子</t>
    <rPh sb="0" eb="2">
      <t>イシズミ</t>
    </rPh>
    <phoneticPr fontId="1"/>
  </si>
  <si>
    <t>　  　 場   所 ：長岡京市スポーツセンタ－</t>
    <rPh sb="5" eb="6">
      <t>バ</t>
    </rPh>
    <rPh sb="9" eb="10">
      <t>トコロ</t>
    </rPh>
    <rPh sb="12" eb="16">
      <t>ナガオカキョウシ</t>
    </rPh>
    <phoneticPr fontId="1"/>
  </si>
  <si>
    <t>平均</t>
    <rPh sb="0" eb="2">
      <t>ヘイキン</t>
    </rPh>
    <phoneticPr fontId="1"/>
  </si>
  <si>
    <t xml:space="preserve"> ラッキ－賞</t>
    <rPh sb="5" eb="6">
      <t>ショウ</t>
    </rPh>
    <phoneticPr fontId="1"/>
  </si>
  <si>
    <t xml:space="preserve"> 特  別  賞</t>
    <rPh sb="1" eb="2">
      <t>トク</t>
    </rPh>
    <rPh sb="4" eb="5">
      <t>ベツ</t>
    </rPh>
    <rPh sb="7" eb="8">
      <t>ショウ</t>
    </rPh>
    <phoneticPr fontId="1"/>
  </si>
  <si>
    <t xml:space="preserve"> H1賞(1番ホ－ル)</t>
    <rPh sb="3" eb="4">
      <t>ショウ</t>
    </rPh>
    <rPh sb="6" eb="7">
      <t>バン</t>
    </rPh>
    <phoneticPr fontId="1"/>
  </si>
  <si>
    <t xml:space="preserve"> H1賞(4番ホ－ル)</t>
    <rPh sb="3" eb="4">
      <t>ショウ</t>
    </rPh>
    <rPh sb="6" eb="7">
      <t>バン</t>
    </rPh>
    <phoneticPr fontId="1"/>
  </si>
  <si>
    <t xml:space="preserve"> H1賞(7番ホ－ル)</t>
    <rPh sb="3" eb="4">
      <t>ショウ</t>
    </rPh>
    <rPh sb="6" eb="7">
      <t>バン</t>
    </rPh>
    <phoneticPr fontId="1"/>
  </si>
  <si>
    <t>4名</t>
    <rPh sb="1" eb="2">
      <t>メイ</t>
    </rPh>
    <phoneticPr fontId="1"/>
  </si>
  <si>
    <t>ラッキー賞</t>
    <rPh sb="4" eb="5">
      <t>ショウ</t>
    </rPh>
    <phoneticPr fontId="1"/>
  </si>
  <si>
    <t>山本輝美</t>
    <rPh sb="0" eb="2">
      <t>ヤマモト</t>
    </rPh>
    <rPh sb="2" eb="4">
      <t>テルミ</t>
    </rPh>
    <phoneticPr fontId="1"/>
  </si>
  <si>
    <t>夜久とく子</t>
    <rPh sb="0" eb="2">
      <t>ヤク</t>
    </rPh>
    <rPh sb="4" eb="5">
      <t>コ</t>
    </rPh>
    <phoneticPr fontId="1"/>
  </si>
  <si>
    <t>A01</t>
  </si>
  <si>
    <t>○</t>
    <phoneticPr fontId="1"/>
  </si>
  <si>
    <t>A01</t>
    <phoneticPr fontId="1"/>
  </si>
  <si>
    <t>２ 位</t>
    <rPh sb="2" eb="3">
      <t>イ</t>
    </rPh>
    <phoneticPr fontId="1"/>
  </si>
  <si>
    <t>組
抽
選</t>
    <rPh sb="0" eb="1">
      <t>クミ</t>
    </rPh>
    <rPh sb="2" eb="3">
      <t>チュウ</t>
    </rPh>
    <rPh sb="4" eb="5">
      <t>セン</t>
    </rPh>
    <phoneticPr fontId="1"/>
  </si>
  <si>
    <t>班</t>
    <rPh sb="0" eb="1">
      <t>ハン</t>
    </rPh>
    <phoneticPr fontId="1"/>
  </si>
  <si>
    <t>ラッキー
賞</t>
    <rPh sb="5" eb="6">
      <t>ショウ</t>
    </rPh>
    <phoneticPr fontId="1"/>
  </si>
  <si>
    <t>該当月</t>
    <rPh sb="0" eb="2">
      <t>ガイトウ</t>
    </rPh>
    <rPh sb="2" eb="3">
      <t>ツキ</t>
    </rPh>
    <phoneticPr fontId="1"/>
  </si>
  <si>
    <t>※グランドゴルフおいて2Gで終了した場合、試合成立とみなし合計点は３ゲームした結果で計算しております。</t>
    <rPh sb="14" eb="16">
      <t>シュウリョウ</t>
    </rPh>
    <rPh sb="18" eb="20">
      <t>バアイ</t>
    </rPh>
    <rPh sb="21" eb="23">
      <t>シアイ</t>
    </rPh>
    <rPh sb="23" eb="25">
      <t>セイリツ</t>
    </rPh>
    <rPh sb="29" eb="31">
      <t>ゴウケイ</t>
    </rPh>
    <rPh sb="31" eb="32">
      <t>テン</t>
    </rPh>
    <rPh sb="39" eb="41">
      <t>ケッカ</t>
    </rPh>
    <rPh sb="42" eb="44">
      <t>ケイサン</t>
    </rPh>
    <phoneticPr fontId="1"/>
  </si>
  <si>
    <t>check</t>
    <phoneticPr fontId="1"/>
  </si>
  <si>
    <t>今回
HDCP</t>
    <rPh sb="0" eb="2">
      <t>コンカイ</t>
    </rPh>
    <phoneticPr fontId="1"/>
  </si>
  <si>
    <t>定例競技会HDCP</t>
    <rPh sb="0" eb="2">
      <t>テイレイ</t>
    </rPh>
    <rPh sb="2" eb="5">
      <t>キョウギカイ</t>
    </rPh>
    <phoneticPr fontId="1"/>
  </si>
  <si>
    <t>今回
取得
HDCP</t>
    <rPh sb="0" eb="2">
      <t>コンカイ</t>
    </rPh>
    <rPh sb="3" eb="5">
      <t>シュトク</t>
    </rPh>
    <phoneticPr fontId="1"/>
  </si>
  <si>
    <t>12ホール×3ラウンド</t>
    <phoneticPr fontId="1"/>
  </si>
  <si>
    <t>水谷  武久</t>
    <rPh sb="0" eb="2">
      <t>ミズタニ</t>
    </rPh>
    <rPh sb="4" eb="6">
      <t>タケヒサ</t>
    </rPh>
    <phoneticPr fontId="1"/>
  </si>
  <si>
    <t>三宅  宏一</t>
    <rPh sb="0" eb="2">
      <t>ミヤケ</t>
    </rPh>
    <rPh sb="4" eb="6">
      <t>コウイチ</t>
    </rPh>
    <phoneticPr fontId="1"/>
  </si>
  <si>
    <t>小山　安重</t>
    <rPh sb="0" eb="2">
      <t>コヤマ</t>
    </rPh>
    <rPh sb="3" eb="4">
      <t>ヤス</t>
    </rPh>
    <rPh sb="4" eb="5">
      <t>シゲ</t>
    </rPh>
    <phoneticPr fontId="1"/>
  </si>
  <si>
    <t>石野　雄三</t>
    <rPh sb="0" eb="2">
      <t>イシノ</t>
    </rPh>
    <rPh sb="3" eb="5">
      <t>ユウゾウ</t>
    </rPh>
    <phoneticPr fontId="1"/>
  </si>
  <si>
    <t>橋本  秀夫</t>
    <rPh sb="0" eb="2">
      <t>ハシモト</t>
    </rPh>
    <rPh sb="4" eb="6">
      <t>ヒデオ</t>
    </rPh>
    <phoneticPr fontId="1"/>
  </si>
  <si>
    <t>徳田    保</t>
    <rPh sb="0" eb="2">
      <t>トクダ</t>
    </rPh>
    <rPh sb="6" eb="7">
      <t>タモツ</t>
    </rPh>
    <phoneticPr fontId="1"/>
  </si>
  <si>
    <t>森岡  早苗</t>
    <rPh sb="0" eb="2">
      <t>モリオカ</t>
    </rPh>
    <rPh sb="4" eb="6">
      <t>サナエ</t>
    </rPh>
    <phoneticPr fontId="1"/>
  </si>
  <si>
    <t>稲原　昇</t>
    <rPh sb="0" eb="2">
      <t>イナハラ</t>
    </rPh>
    <rPh sb="3" eb="4">
      <t>ノボル</t>
    </rPh>
    <phoneticPr fontId="1"/>
  </si>
  <si>
    <t>鎌田  苑江</t>
    <rPh sb="0" eb="2">
      <t>カマダ</t>
    </rPh>
    <rPh sb="4" eb="5">
      <t>エン</t>
    </rPh>
    <rPh sb="5" eb="6">
      <t>エ</t>
    </rPh>
    <phoneticPr fontId="1"/>
  </si>
  <si>
    <t>藤井  増子</t>
    <rPh sb="0" eb="2">
      <t>フジイ</t>
    </rPh>
    <rPh sb="4" eb="6">
      <t>マスコ</t>
    </rPh>
    <phoneticPr fontId="1"/>
  </si>
  <si>
    <t>鈴木  安嗣</t>
    <rPh sb="0" eb="2">
      <t>スズキ</t>
    </rPh>
    <rPh sb="4" eb="6">
      <t>ヤスジ</t>
    </rPh>
    <phoneticPr fontId="1"/>
  </si>
  <si>
    <t>若林　正夫</t>
    <rPh sb="0" eb="2">
      <t>ワカバヤシ</t>
    </rPh>
    <rPh sb="3" eb="5">
      <t>マサオ</t>
    </rPh>
    <phoneticPr fontId="1"/>
  </si>
  <si>
    <t>藪崎    稔</t>
    <rPh sb="0" eb="2">
      <t>ヤブサキ</t>
    </rPh>
    <rPh sb="6" eb="7">
      <t>ミノル</t>
    </rPh>
    <phoneticPr fontId="1"/>
  </si>
  <si>
    <t>松本    茂</t>
    <rPh sb="0" eb="2">
      <t>マツモト</t>
    </rPh>
    <rPh sb="6" eb="7">
      <t>シゲル</t>
    </rPh>
    <phoneticPr fontId="1"/>
  </si>
  <si>
    <t>山中  文男</t>
    <rPh sb="0" eb="2">
      <t>ヤマナカ</t>
    </rPh>
    <rPh sb="4" eb="6">
      <t>フミオ</t>
    </rPh>
    <phoneticPr fontId="1"/>
  </si>
  <si>
    <t>北村  義三</t>
    <rPh sb="0" eb="2">
      <t>キタムラ</t>
    </rPh>
    <rPh sb="4" eb="6">
      <t>ヨシゾウ</t>
    </rPh>
    <phoneticPr fontId="1"/>
  </si>
  <si>
    <t>村田  章子</t>
    <rPh sb="0" eb="2">
      <t>ムラタ</t>
    </rPh>
    <rPh sb="4" eb="6">
      <t>アキコ</t>
    </rPh>
    <phoneticPr fontId="1"/>
  </si>
  <si>
    <t>高田  豊子</t>
    <rPh sb="0" eb="2">
      <t>タカダ</t>
    </rPh>
    <phoneticPr fontId="1"/>
  </si>
  <si>
    <t>新田  義春</t>
    <rPh sb="0" eb="2">
      <t>ニッタ</t>
    </rPh>
    <rPh sb="4" eb="6">
      <t>ヨシハル</t>
    </rPh>
    <phoneticPr fontId="1"/>
  </si>
  <si>
    <t>吉田  博一</t>
    <rPh sb="0" eb="2">
      <t>ヨシダ</t>
    </rPh>
    <rPh sb="4" eb="6">
      <t>ヒロカズ</t>
    </rPh>
    <phoneticPr fontId="1"/>
  </si>
  <si>
    <t>竹中  昌夫</t>
    <rPh sb="0" eb="2">
      <t>タケナカ</t>
    </rPh>
    <rPh sb="4" eb="6">
      <t>マサオ</t>
    </rPh>
    <phoneticPr fontId="1"/>
  </si>
  <si>
    <t>２打</t>
    <rPh sb="1" eb="2">
      <t>ダ</t>
    </rPh>
    <phoneticPr fontId="1"/>
  </si>
  <si>
    <t>斉藤  弘</t>
    <rPh sb="0" eb="2">
      <t>サイトウ</t>
    </rPh>
    <rPh sb="4" eb="5">
      <t>ヒロシ</t>
    </rPh>
    <phoneticPr fontId="1"/>
  </si>
  <si>
    <t>①R</t>
    <phoneticPr fontId="1"/>
  </si>
  <si>
    <t>飛び賞</t>
    <rPh sb="0" eb="1">
      <t>ト</t>
    </rPh>
    <rPh sb="2" eb="3">
      <t>ショウ</t>
    </rPh>
    <phoneticPr fontId="1"/>
  </si>
  <si>
    <t>*</t>
    <phoneticPr fontId="1"/>
  </si>
  <si>
    <t>谷    克己</t>
    <rPh sb="0" eb="1">
      <t>タニ</t>
    </rPh>
    <rPh sb="5" eb="6">
      <t>カツ</t>
    </rPh>
    <rPh sb="6" eb="7">
      <t>オノレ</t>
    </rPh>
    <phoneticPr fontId="1"/>
  </si>
  <si>
    <t>住山　博</t>
    <rPh sb="0" eb="2">
      <t>スミヤマ</t>
    </rPh>
    <rPh sb="3" eb="4">
      <t>ヒロシ</t>
    </rPh>
    <phoneticPr fontId="1"/>
  </si>
  <si>
    <t>古川  清</t>
    <rPh sb="0" eb="2">
      <t>フルカワ</t>
    </rPh>
    <rPh sb="4" eb="5">
      <t>キヨシ</t>
    </rPh>
    <phoneticPr fontId="1"/>
  </si>
  <si>
    <t>松本   茂</t>
    <rPh sb="0" eb="2">
      <t>マツモト</t>
    </rPh>
    <rPh sb="5" eb="6">
      <t>シゲル</t>
    </rPh>
    <phoneticPr fontId="1"/>
  </si>
  <si>
    <t>古川  政男</t>
    <rPh sb="0" eb="2">
      <t>フルカワ</t>
    </rPh>
    <rPh sb="4" eb="6">
      <t>マサオ</t>
    </rPh>
    <phoneticPr fontId="1"/>
  </si>
  <si>
    <t>斉藤  弥壽子</t>
    <rPh sb="0" eb="2">
      <t>サイトウ</t>
    </rPh>
    <rPh sb="4" eb="7">
      <t>ヤスコ</t>
    </rPh>
    <phoneticPr fontId="1"/>
  </si>
  <si>
    <t>永田  一良</t>
    <rPh sb="0" eb="2">
      <t>ナガタ</t>
    </rPh>
    <rPh sb="4" eb="5">
      <t>イチ</t>
    </rPh>
    <rPh sb="5" eb="6">
      <t>ヨ</t>
    </rPh>
    <phoneticPr fontId="1"/>
  </si>
  <si>
    <t>石角  弘子</t>
    <rPh sb="0" eb="2">
      <t>イシズミ</t>
    </rPh>
    <phoneticPr fontId="1"/>
  </si>
  <si>
    <t>山本  ツヤ子</t>
    <rPh sb="0" eb="2">
      <t>ヤマモト</t>
    </rPh>
    <rPh sb="6" eb="7">
      <t>コ</t>
    </rPh>
    <phoneticPr fontId="1"/>
  </si>
  <si>
    <t>石角  紀太郎</t>
    <rPh sb="0" eb="2">
      <t>イシヅミ</t>
    </rPh>
    <rPh sb="4" eb="5">
      <t>キ</t>
    </rPh>
    <rPh sb="5" eb="7">
      <t>タロウ</t>
    </rPh>
    <phoneticPr fontId="1"/>
  </si>
  <si>
    <t>夜久  とく子</t>
    <rPh sb="0" eb="2">
      <t>ヤク</t>
    </rPh>
    <rPh sb="6" eb="7">
      <t>コ</t>
    </rPh>
    <phoneticPr fontId="1"/>
  </si>
  <si>
    <t>河田  和夫</t>
    <rPh sb="0" eb="2">
      <t>カワタ</t>
    </rPh>
    <rPh sb="4" eb="6">
      <t>カズオ</t>
    </rPh>
    <phoneticPr fontId="1"/>
  </si>
  <si>
    <t>高橋  鶴子</t>
    <rPh sb="0" eb="2">
      <t>タカハシ</t>
    </rPh>
    <rPh sb="4" eb="6">
      <t>ツルコ</t>
    </rPh>
    <phoneticPr fontId="1"/>
  </si>
  <si>
    <t>山本  輝美</t>
    <rPh sb="0" eb="2">
      <t>ヤマモト</t>
    </rPh>
    <rPh sb="4" eb="6">
      <t>テルミ</t>
    </rPh>
    <phoneticPr fontId="1"/>
  </si>
  <si>
    <t>長谷川  弘正</t>
    <rPh sb="0" eb="3">
      <t>ハセガワ</t>
    </rPh>
    <rPh sb="5" eb="7">
      <t>ヒロマサ</t>
    </rPh>
    <phoneticPr fontId="1"/>
  </si>
  <si>
    <t>高橋  睦夫</t>
    <rPh sb="0" eb="2">
      <t>タカハシ</t>
    </rPh>
    <rPh sb="4" eb="6">
      <t>ムツオ</t>
    </rPh>
    <phoneticPr fontId="1"/>
  </si>
  <si>
    <t>波多野  善昭</t>
    <rPh sb="0" eb="3">
      <t>ハタノ</t>
    </rPh>
    <rPh sb="5" eb="7">
      <t>ヨシアキ</t>
    </rPh>
    <phoneticPr fontId="1"/>
  </si>
  <si>
    <t>H①</t>
    <phoneticPr fontId="2"/>
  </si>
  <si>
    <t>竹中昌夫</t>
    <rPh sb="0" eb="2">
      <t>タケナカ</t>
    </rPh>
    <rPh sb="2" eb="4">
      <t>マサオ</t>
    </rPh>
    <phoneticPr fontId="1"/>
  </si>
  <si>
    <t>谷   克己</t>
    <rPh sb="0" eb="1">
      <t>タニ</t>
    </rPh>
    <rPh sb="4" eb="5">
      <t>カツ</t>
    </rPh>
    <rPh sb="5" eb="6">
      <t>オノレ</t>
    </rPh>
    <phoneticPr fontId="1"/>
  </si>
  <si>
    <t>山中文男</t>
    <rPh sb="0" eb="2">
      <t>ヤマナカ</t>
    </rPh>
    <rPh sb="2" eb="4">
      <t>フミオ</t>
    </rPh>
    <phoneticPr fontId="1"/>
  </si>
  <si>
    <t>鈴木安嗣</t>
    <rPh sb="0" eb="2">
      <t>スズキ</t>
    </rPh>
    <rPh sb="2" eb="4">
      <t>ヤスジ</t>
    </rPh>
    <phoneticPr fontId="1"/>
  </si>
  <si>
    <t>上村弘太郎</t>
    <rPh sb="0" eb="2">
      <t>ウエムラ</t>
    </rPh>
    <rPh sb="2" eb="5">
      <t>コウタロウ</t>
    </rPh>
    <phoneticPr fontId="1"/>
  </si>
  <si>
    <t>古川　清</t>
    <rPh sb="0" eb="2">
      <t>フルカワ</t>
    </rPh>
    <rPh sb="3" eb="4">
      <t>キヨシ</t>
    </rPh>
    <phoneticPr fontId="1"/>
  </si>
  <si>
    <t>村田章子</t>
    <rPh sb="0" eb="2">
      <t>ムラタ</t>
    </rPh>
    <rPh sb="2" eb="4">
      <t>アキコ</t>
    </rPh>
    <phoneticPr fontId="1"/>
  </si>
  <si>
    <t>石野雄三</t>
    <rPh sb="0" eb="2">
      <t>イシノ</t>
    </rPh>
    <rPh sb="2" eb="4">
      <t>ユウゾウ</t>
    </rPh>
    <phoneticPr fontId="1"/>
  </si>
  <si>
    <t>松本  茂</t>
    <rPh sb="0" eb="2">
      <t>マツモト</t>
    </rPh>
    <rPh sb="4" eb="5">
      <t>シゲル</t>
    </rPh>
    <phoneticPr fontId="1"/>
  </si>
  <si>
    <t>北村義三</t>
    <rPh sb="0" eb="2">
      <t>キタムラ</t>
    </rPh>
    <rPh sb="2" eb="4">
      <t>ヨシゾウ</t>
    </rPh>
    <phoneticPr fontId="1"/>
  </si>
  <si>
    <t>新田義春</t>
    <rPh sb="0" eb="2">
      <t>ニッタ</t>
    </rPh>
    <rPh sb="2" eb="4">
      <t>ヨシハル</t>
    </rPh>
    <phoneticPr fontId="1"/>
  </si>
  <si>
    <t>徳田　保</t>
    <rPh sb="0" eb="2">
      <t>トクダ</t>
    </rPh>
    <rPh sb="3" eb="4">
      <t>タモツ</t>
    </rPh>
    <phoneticPr fontId="1"/>
  </si>
  <si>
    <t>高田豊子</t>
    <rPh sb="0" eb="2">
      <t>タカダ</t>
    </rPh>
    <phoneticPr fontId="1"/>
  </si>
  <si>
    <t>中村  登</t>
    <rPh sb="0" eb="2">
      <t>ナカムラ</t>
    </rPh>
    <rPh sb="4" eb="5">
      <t>ノボル</t>
    </rPh>
    <phoneticPr fontId="1"/>
  </si>
  <si>
    <t>大石  豊</t>
    <rPh sb="0" eb="2">
      <t>オオイシ</t>
    </rPh>
    <rPh sb="4" eb="5">
      <t>トヨ</t>
    </rPh>
    <phoneticPr fontId="1"/>
  </si>
  <si>
    <t>高橋鶴子</t>
    <rPh sb="0" eb="2">
      <t>タカハシ</t>
    </rPh>
    <rPh sb="2" eb="4">
      <t>ツルコ</t>
    </rPh>
    <phoneticPr fontId="1"/>
  </si>
  <si>
    <t>鎌田苑江</t>
    <rPh sb="0" eb="2">
      <t>カマダ</t>
    </rPh>
    <rPh sb="2" eb="3">
      <t>エン</t>
    </rPh>
    <rPh sb="3" eb="4">
      <t>エ</t>
    </rPh>
    <phoneticPr fontId="1"/>
  </si>
  <si>
    <t>森岡早苗</t>
    <rPh sb="0" eb="2">
      <t>モリオカ</t>
    </rPh>
    <rPh sb="2" eb="4">
      <t>サナエ</t>
    </rPh>
    <phoneticPr fontId="1"/>
  </si>
  <si>
    <t>斉藤　弘</t>
    <rPh sb="0" eb="2">
      <t>サイトウ</t>
    </rPh>
    <rPh sb="3" eb="4">
      <t>ヒロシ</t>
    </rPh>
    <phoneticPr fontId="1"/>
  </si>
  <si>
    <t>嶋田八重子</t>
    <rPh sb="0" eb="2">
      <t>シマダ</t>
    </rPh>
    <rPh sb="2" eb="5">
      <t>ヤエコ</t>
    </rPh>
    <phoneticPr fontId="1"/>
  </si>
  <si>
    <t>藤井増子</t>
    <rPh sb="0" eb="2">
      <t>フジイ</t>
    </rPh>
    <rPh sb="2" eb="4">
      <t>マスコ</t>
    </rPh>
    <phoneticPr fontId="1"/>
  </si>
  <si>
    <t>斉藤彌壽子</t>
    <rPh sb="0" eb="2">
      <t>サイトウ</t>
    </rPh>
    <rPh sb="2" eb="3">
      <t>ヤス</t>
    </rPh>
    <rPh sb="3" eb="4">
      <t>ジュ</t>
    </rPh>
    <rPh sb="4" eb="5">
      <t>コ</t>
    </rPh>
    <phoneticPr fontId="1"/>
  </si>
  <si>
    <t>吉田博一</t>
    <rPh sb="0" eb="2">
      <t>ヨシダ</t>
    </rPh>
    <rPh sb="2" eb="4">
      <t>ヒロカズ</t>
    </rPh>
    <phoneticPr fontId="1"/>
  </si>
  <si>
    <t>関口　博</t>
    <rPh sb="0" eb="2">
      <t>セキグチ</t>
    </rPh>
    <rPh sb="3" eb="4">
      <t>ヒロシ</t>
    </rPh>
    <phoneticPr fontId="1"/>
  </si>
  <si>
    <t>永田一良</t>
    <rPh sb="0" eb="2">
      <t>ナガタ</t>
    </rPh>
    <rPh sb="2" eb="3">
      <t>イチ</t>
    </rPh>
    <rPh sb="3" eb="4">
      <t>ヨ</t>
    </rPh>
    <phoneticPr fontId="1"/>
  </si>
  <si>
    <t>若林正夫</t>
    <rPh sb="0" eb="2">
      <t>ワカバヤシ</t>
    </rPh>
    <rPh sb="2" eb="4">
      <t>マサオ</t>
    </rPh>
    <phoneticPr fontId="1"/>
  </si>
  <si>
    <t>河田和夫</t>
    <rPh sb="0" eb="2">
      <t>カワタ</t>
    </rPh>
    <rPh sb="2" eb="4">
      <t>カズオ</t>
    </rPh>
    <phoneticPr fontId="1"/>
  </si>
  <si>
    <t>佐野美喜江</t>
    <rPh sb="0" eb="2">
      <t>サノ</t>
    </rPh>
    <rPh sb="2" eb="5">
      <t>ミキエ</t>
    </rPh>
    <phoneticPr fontId="1"/>
  </si>
  <si>
    <t>三宅宏一</t>
    <rPh sb="0" eb="2">
      <t>ミヤケ</t>
    </rPh>
    <rPh sb="2" eb="4">
      <t>コウイチ</t>
    </rPh>
    <phoneticPr fontId="1"/>
  </si>
  <si>
    <t>水谷武久</t>
    <rPh sb="0" eb="2">
      <t>ミズタニ</t>
    </rPh>
    <rPh sb="2" eb="4">
      <t>タケヒサ</t>
    </rPh>
    <phoneticPr fontId="1"/>
  </si>
  <si>
    <t>藪崎  稔</t>
    <rPh sb="0" eb="2">
      <t>ヤブサキ</t>
    </rPh>
    <rPh sb="4" eb="5">
      <t>ミノル</t>
    </rPh>
    <phoneticPr fontId="1"/>
  </si>
  <si>
    <t>小山安重</t>
    <rPh sb="0" eb="2">
      <t>コヤマ</t>
    </rPh>
    <rPh sb="2" eb="3">
      <t>ヤス</t>
    </rPh>
    <rPh sb="3" eb="4">
      <t>シゲ</t>
    </rPh>
    <phoneticPr fontId="1"/>
  </si>
  <si>
    <t>橋本秀夫</t>
    <rPh sb="0" eb="2">
      <t>ハシモト</t>
    </rPh>
    <rPh sb="2" eb="4">
      <t>ヒデオ</t>
    </rPh>
    <phoneticPr fontId="1"/>
  </si>
  <si>
    <t>古川政男</t>
    <rPh sb="2" eb="4">
      <t>マサオ</t>
    </rPh>
    <phoneticPr fontId="1"/>
  </si>
  <si>
    <t>2021年度
成績順位</t>
    <rPh sb="4" eb="6">
      <t>ネンド</t>
    </rPh>
    <rPh sb="7" eb="9">
      <t>セイセキ</t>
    </rPh>
    <rPh sb="9" eb="11">
      <t>ジュンイ</t>
    </rPh>
    <phoneticPr fontId="1"/>
  </si>
  <si>
    <t>氏名</t>
    <rPh sb="0" eb="2">
      <t>シメイ</t>
    </rPh>
    <phoneticPr fontId="2"/>
  </si>
  <si>
    <t>H①</t>
    <phoneticPr fontId="2"/>
  </si>
  <si>
    <t>Ave</t>
    <phoneticPr fontId="2"/>
  </si>
  <si>
    <t>check</t>
    <phoneticPr fontId="2"/>
  </si>
  <si>
    <t>Ave</t>
    <phoneticPr fontId="2"/>
  </si>
  <si>
    <t>2022定例/創部記念競技会年間成績表変換作成</t>
    <rPh sb="4" eb="6">
      <t>テイレイ</t>
    </rPh>
    <rPh sb="7" eb="9">
      <t>ソウブ</t>
    </rPh>
    <rPh sb="9" eb="11">
      <t>キネン</t>
    </rPh>
    <rPh sb="11" eb="14">
      <t>キョウギカイ</t>
    </rPh>
    <rPh sb="14" eb="16">
      <t>ネンカン</t>
    </rPh>
    <rPh sb="16" eb="19">
      <t>セイセキヒョウ</t>
    </rPh>
    <rPh sb="19" eb="23">
      <t>ヘンカンサクセイ</t>
    </rPh>
    <phoneticPr fontId="2"/>
  </si>
  <si>
    <t>波多野  善昭</t>
    <rPh sb="0" eb="2">
      <t>ハタ</t>
    </rPh>
    <rPh sb="2" eb="3">
      <t>ノ</t>
    </rPh>
    <rPh sb="5" eb="7">
      <t>ヨシアキ</t>
    </rPh>
    <phoneticPr fontId="1"/>
  </si>
  <si>
    <t>順位</t>
    <rPh sb="0" eb="2">
      <t>ジュンイ</t>
    </rPh>
    <phoneticPr fontId="1"/>
  </si>
  <si>
    <t>◆同点時は、１Ｒ➡２Ｒ➡３Rの、最少スコア者が上位</t>
    <rPh sb="1" eb="3">
      <t>ドウテン</t>
    </rPh>
    <rPh sb="3" eb="4">
      <t>ジ</t>
    </rPh>
    <rPh sb="16" eb="18">
      <t>サイショウ</t>
    </rPh>
    <rPh sb="21" eb="22">
      <t>シャ</t>
    </rPh>
    <rPh sb="23" eb="25">
      <t>ジョウイ</t>
    </rPh>
    <phoneticPr fontId="1"/>
  </si>
  <si>
    <t>第73回定例競技会成績表</t>
    <rPh sb="0" eb="1">
      <t>ダイ</t>
    </rPh>
    <rPh sb="3" eb="4">
      <t>カイ</t>
    </rPh>
    <rPh sb="4" eb="6">
      <t>テイレイ</t>
    </rPh>
    <rPh sb="6" eb="9">
      <t>キョウギカイ</t>
    </rPh>
    <rPh sb="9" eb="11">
      <t>セイセキ</t>
    </rPh>
    <rPh sb="11" eb="12">
      <t>ヒョウ</t>
    </rPh>
    <phoneticPr fontId="1"/>
  </si>
  <si>
    <t>　　　開催日 ： 令和4年6月２９日（水）</t>
    <rPh sb="3" eb="6">
      <t>カイサイビ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スイ</t>
    </rPh>
    <phoneticPr fontId="1"/>
  </si>
  <si>
    <t>５ 位</t>
    <rPh sb="2" eb="3">
      <t>イ</t>
    </rPh>
    <phoneticPr fontId="1"/>
  </si>
  <si>
    <t>６ 位</t>
    <rPh sb="2" eb="3">
      <t>イ</t>
    </rPh>
    <phoneticPr fontId="1"/>
  </si>
  <si>
    <t>７ 位</t>
    <rPh sb="2" eb="3">
      <t>イ</t>
    </rPh>
    <phoneticPr fontId="1"/>
  </si>
  <si>
    <t>８ 位</t>
    <rPh sb="2" eb="3">
      <t>イ</t>
    </rPh>
    <phoneticPr fontId="1"/>
  </si>
  <si>
    <t>９ 位</t>
    <rPh sb="2" eb="3">
      <t>イ</t>
    </rPh>
    <phoneticPr fontId="1"/>
  </si>
  <si>
    <t>１０ 位</t>
    <rPh sb="3" eb="4">
      <t>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</si>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</sst>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"/>
    <numFmt numFmtId="178" formatCode="yyyy&quot;年&quot;m&quot;月&quot;;@"/>
    <numFmt numFmtId="179" formatCode="0.0_ "/>
    <numFmt numFmtId="180" formatCode="yyyy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7"/>
      <color theme="0" tint="-0.34998626667073579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7"/>
      <color theme="0" tint="-0.14999847407452621"/>
      <name val="Meiryo UI"/>
      <family val="3"/>
      <charset val="128"/>
    </font>
    <font>
      <u/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indexed="10"/>
      <name val="Meiryo UI"/>
      <family val="3"/>
      <charset val="128"/>
    </font>
    <font>
      <sz val="7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4" borderId="9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8" fillId="2" borderId="23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quotePrefix="1" applyFont="1">
      <alignment vertical="center"/>
    </xf>
    <xf numFmtId="0" fontId="8" fillId="0" borderId="7" xfId="0" applyFont="1" applyFill="1" applyBorder="1" applyAlignment="1">
      <alignment horizontal="left" vertical="center"/>
    </xf>
    <xf numFmtId="0" fontId="11" fillId="0" borderId="79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0" fontId="10" fillId="0" borderId="81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vertical="top"/>
    </xf>
    <xf numFmtId="0" fontId="11" fillId="4" borderId="50" xfId="0" applyFont="1" applyFill="1" applyBorder="1" applyAlignment="1">
      <alignment vertical="top"/>
    </xf>
    <xf numFmtId="0" fontId="11" fillId="4" borderId="46" xfId="0" applyFont="1" applyFill="1" applyBorder="1" applyAlignment="1">
      <alignment vertical="top"/>
    </xf>
    <xf numFmtId="0" fontId="11" fillId="4" borderId="51" xfId="0" applyFont="1" applyFill="1" applyBorder="1" applyAlignment="1">
      <alignment vertical="top"/>
    </xf>
    <xf numFmtId="0" fontId="11" fillId="4" borderId="37" xfId="0" applyFont="1" applyFill="1" applyBorder="1" applyAlignment="1">
      <alignment vertical="top"/>
    </xf>
    <xf numFmtId="0" fontId="11" fillId="4" borderId="47" xfId="0" applyFont="1" applyFill="1" applyBorder="1" applyAlignment="1">
      <alignment vertical="top"/>
    </xf>
    <xf numFmtId="0" fontId="8" fillId="3" borderId="38" xfId="0" applyFont="1" applyFill="1" applyBorder="1" applyAlignment="1">
      <alignment horizontal="center" vertical="top"/>
    </xf>
    <xf numFmtId="0" fontId="11" fillId="3" borderId="65" xfId="0" applyFont="1" applyFill="1" applyBorder="1" applyAlignment="1">
      <alignment horizontal="center" vertical="top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/>
    </xf>
    <xf numFmtId="0" fontId="8" fillId="3" borderId="42" xfId="0" applyFont="1" applyFill="1" applyBorder="1" applyAlignment="1">
      <alignment horizontal="center" vertical="top"/>
    </xf>
    <xf numFmtId="0" fontId="8" fillId="3" borderId="33" xfId="0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57" xfId="0" applyFont="1" applyFill="1" applyBorder="1">
      <alignment vertical="center"/>
    </xf>
    <xf numFmtId="0" fontId="8" fillId="3" borderId="25" xfId="0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8" fillId="3" borderId="31" xfId="0" applyFont="1" applyFill="1" applyBorder="1">
      <alignment vertical="center"/>
    </xf>
    <xf numFmtId="0" fontId="8" fillId="3" borderId="30" xfId="0" applyFont="1" applyFill="1" applyBorder="1">
      <alignment vertical="center"/>
    </xf>
    <xf numFmtId="0" fontId="8" fillId="3" borderId="26" xfId="0" applyFont="1" applyFill="1" applyBorder="1">
      <alignment vertical="center"/>
    </xf>
    <xf numFmtId="0" fontId="8" fillId="3" borderId="28" xfId="0" applyFont="1" applyFill="1" applyBorder="1">
      <alignment vertical="center"/>
    </xf>
    <xf numFmtId="0" fontId="8" fillId="0" borderId="9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5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11" fillId="0" borderId="45" xfId="0" applyFont="1" applyBorder="1" applyAlignment="1">
      <alignment vertical="center"/>
    </xf>
    <xf numFmtId="0" fontId="8" fillId="3" borderId="34" xfId="0" applyFont="1" applyFill="1" applyBorder="1" applyAlignment="1">
      <alignment horizontal="center" vertical="top"/>
    </xf>
    <xf numFmtId="0" fontId="8" fillId="3" borderId="35" xfId="0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8" fillId="3" borderId="55" xfId="0" applyFont="1" applyFill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2" borderId="5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top" wrapText="1"/>
    </xf>
    <xf numFmtId="0" fontId="7" fillId="2" borderId="5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1" xfId="0" applyFont="1" applyFill="1" applyBorder="1">
      <alignment vertical="center"/>
    </xf>
    <xf numFmtId="0" fontId="8" fillId="4" borderId="57" xfId="0" applyFont="1" applyFill="1" applyBorder="1">
      <alignment vertical="center"/>
    </xf>
    <xf numFmtId="0" fontId="8" fillId="3" borderId="57" xfId="0" applyFont="1" applyFill="1" applyBorder="1">
      <alignment vertical="center"/>
    </xf>
    <xf numFmtId="0" fontId="11" fillId="0" borderId="0" xfId="0" applyFont="1">
      <alignment vertical="center"/>
    </xf>
    <xf numFmtId="1" fontId="11" fillId="0" borderId="0" xfId="0" applyNumberFormat="1" applyFo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59" xfId="0" applyFont="1" applyFill="1" applyBorder="1">
      <alignment vertical="center"/>
    </xf>
    <xf numFmtId="0" fontId="8" fillId="3" borderId="58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0" borderId="60" xfId="0" applyFont="1" applyFill="1" applyBorder="1">
      <alignment vertical="center"/>
    </xf>
    <xf numFmtId="0" fontId="8" fillId="3" borderId="100" xfId="0" applyFont="1" applyFill="1" applyBorder="1">
      <alignment vertical="center"/>
    </xf>
    <xf numFmtId="0" fontId="8" fillId="4" borderId="101" xfId="0" applyFont="1" applyFill="1" applyBorder="1">
      <alignment vertical="center"/>
    </xf>
    <xf numFmtId="0" fontId="8" fillId="3" borderId="102" xfId="0" applyFont="1" applyFill="1" applyBorder="1">
      <alignment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3" borderId="0" xfId="0" applyFont="1" applyFill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9" xfId="0" applyFont="1" applyFill="1" applyBorder="1">
      <alignment vertical="center"/>
    </xf>
    <xf numFmtId="0" fontId="8" fillId="4" borderId="12" xfId="0" applyFont="1" applyFill="1" applyBorder="1">
      <alignment vertical="center"/>
    </xf>
    <xf numFmtId="0" fontId="8" fillId="4" borderId="19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>
      <alignment vertical="center"/>
    </xf>
    <xf numFmtId="0" fontId="11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top" wrapText="1"/>
    </xf>
    <xf numFmtId="0" fontId="11" fillId="6" borderId="67" xfId="0" applyFont="1" applyFill="1" applyBorder="1" applyAlignment="1">
      <alignment horizontal="center" vertical="top" wrapText="1"/>
    </xf>
    <xf numFmtId="0" fontId="11" fillId="6" borderId="68" xfId="0" applyFont="1" applyFill="1" applyBorder="1" applyAlignment="1">
      <alignment horizontal="center" vertical="top" wrapText="1"/>
    </xf>
    <xf numFmtId="0" fontId="11" fillId="6" borderId="69" xfId="0" applyFont="1" applyFill="1" applyBorder="1" applyAlignment="1">
      <alignment horizontal="center" vertical="top" wrapText="1"/>
    </xf>
    <xf numFmtId="0" fontId="11" fillId="6" borderId="78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vertical="center"/>
    </xf>
    <xf numFmtId="0" fontId="11" fillId="6" borderId="71" xfId="0" applyFont="1" applyFill="1" applyBorder="1" applyAlignment="1">
      <alignment vertical="center"/>
    </xf>
    <xf numFmtId="0" fontId="11" fillId="6" borderId="72" xfId="0" applyFont="1" applyFill="1" applyBorder="1" applyAlignment="1">
      <alignment vertical="center"/>
    </xf>
    <xf numFmtId="0" fontId="11" fillId="6" borderId="73" xfId="0" applyFont="1" applyFill="1" applyBorder="1" applyAlignment="1">
      <alignment vertical="center"/>
    </xf>
    <xf numFmtId="0" fontId="11" fillId="6" borderId="74" xfId="0" applyFont="1" applyFill="1" applyBorder="1" applyAlignment="1">
      <alignment vertical="center"/>
    </xf>
    <xf numFmtId="0" fontId="11" fillId="6" borderId="75" xfId="0" applyFont="1" applyFill="1" applyBorder="1" applyAlignment="1">
      <alignment vertical="center"/>
    </xf>
    <xf numFmtId="0" fontId="11" fillId="6" borderId="76" xfId="0" applyFont="1" applyFill="1" applyBorder="1" applyAlignment="1">
      <alignment vertical="center"/>
    </xf>
    <xf numFmtId="0" fontId="11" fillId="6" borderId="73" xfId="0" applyFont="1" applyFill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/>
    </xf>
    <xf numFmtId="0" fontId="11" fillId="6" borderId="77" xfId="0" applyFont="1" applyFill="1" applyBorder="1" applyAlignment="1">
      <alignment horizontal="center" vertical="center"/>
    </xf>
    <xf numFmtId="0" fontId="8" fillId="6" borderId="4" xfId="0" applyFont="1" applyFill="1" applyBorder="1">
      <alignment vertical="center"/>
    </xf>
    <xf numFmtId="0" fontId="11" fillId="6" borderId="77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14" fontId="8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1" fontId="8" fillId="0" borderId="0" xfId="0" applyNumberFormat="1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64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vertical="center"/>
    </xf>
    <xf numFmtId="0" fontId="8" fillId="0" borderId="89" xfId="0" applyFont="1" applyFill="1" applyBorder="1" applyAlignment="1">
      <alignment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left" vertical="center"/>
    </xf>
    <xf numFmtId="0" fontId="8" fillId="0" borderId="98" xfId="0" applyFont="1" applyFill="1" applyBorder="1">
      <alignment vertical="center"/>
    </xf>
    <xf numFmtId="0" fontId="8" fillId="0" borderId="98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7" fillId="2" borderId="32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" borderId="0" xfId="0" applyFont="1" applyFill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>
      <alignment vertical="center"/>
    </xf>
    <xf numFmtId="0" fontId="8" fillId="3" borderId="104" xfId="0" applyFont="1" applyFill="1" applyBorder="1">
      <alignment vertical="center"/>
    </xf>
    <xf numFmtId="0" fontId="8" fillId="3" borderId="38" xfId="0" applyFont="1" applyFill="1" applyBorder="1">
      <alignment vertical="center"/>
    </xf>
    <xf numFmtId="0" fontId="8" fillId="3" borderId="105" xfId="0" applyFont="1" applyFill="1" applyBorder="1">
      <alignment vertical="center"/>
    </xf>
    <xf numFmtId="0" fontId="8" fillId="3" borderId="106" xfId="0" applyFont="1" applyFill="1" applyBorder="1">
      <alignment vertical="center"/>
    </xf>
    <xf numFmtId="0" fontId="8" fillId="3" borderId="107" xfId="0" applyFont="1" applyFill="1" applyBorder="1">
      <alignment vertical="center"/>
    </xf>
    <xf numFmtId="0" fontId="8" fillId="3" borderId="108" xfId="0" applyFont="1" applyFill="1" applyBorder="1">
      <alignment vertical="center"/>
    </xf>
    <xf numFmtId="0" fontId="8" fillId="3" borderId="109" xfId="0" applyFont="1" applyFill="1" applyBorder="1">
      <alignment vertical="center"/>
    </xf>
    <xf numFmtId="0" fontId="8" fillId="3" borderId="110" xfId="0" applyFont="1" applyFill="1" applyBorder="1">
      <alignment vertical="center"/>
    </xf>
    <xf numFmtId="0" fontId="11" fillId="6" borderId="111" xfId="0" applyFont="1" applyFill="1" applyBorder="1" applyAlignment="1">
      <alignment vertical="center"/>
    </xf>
    <xf numFmtId="0" fontId="11" fillId="6" borderId="112" xfId="0" applyFont="1" applyFill="1" applyBorder="1" applyAlignment="1">
      <alignment vertical="center"/>
    </xf>
    <xf numFmtId="0" fontId="11" fillId="6" borderId="113" xfId="0" applyFont="1" applyFill="1" applyBorder="1" applyAlignment="1">
      <alignment vertical="center"/>
    </xf>
    <xf numFmtId="0" fontId="11" fillId="6" borderId="114" xfId="0" applyFont="1" applyFill="1" applyBorder="1" applyAlignment="1">
      <alignment vertical="center"/>
    </xf>
    <xf numFmtId="0" fontId="11" fillId="6" borderId="115" xfId="0" applyFont="1" applyFill="1" applyBorder="1" applyAlignment="1">
      <alignment vertical="center"/>
    </xf>
    <xf numFmtId="0" fontId="8" fillId="3" borderId="116" xfId="0" applyFont="1" applyFill="1" applyBorder="1" applyAlignment="1">
      <alignment horizontal="center" vertical="center"/>
    </xf>
    <xf numFmtId="0" fontId="11" fillId="6" borderId="111" xfId="0" applyFont="1" applyFill="1" applyBorder="1" applyAlignment="1">
      <alignment horizontal="center" vertical="center"/>
    </xf>
    <xf numFmtId="0" fontId="11" fillId="6" borderId="112" xfId="0" applyFont="1" applyFill="1" applyBorder="1" applyAlignment="1">
      <alignment horizontal="center" vertical="center"/>
    </xf>
    <xf numFmtId="0" fontId="11" fillId="6" borderId="113" xfId="0" applyFont="1" applyFill="1" applyBorder="1" applyAlignment="1">
      <alignment horizontal="center" vertical="center"/>
    </xf>
    <xf numFmtId="0" fontId="8" fillId="3" borderId="117" xfId="0" applyFont="1" applyFill="1" applyBorder="1">
      <alignment vertical="center"/>
    </xf>
    <xf numFmtId="1" fontId="8" fillId="0" borderId="117" xfId="0" applyNumberFormat="1" applyFont="1" applyFill="1" applyBorder="1" applyAlignment="1">
      <alignment horizontal="center" vertical="center"/>
    </xf>
    <xf numFmtId="0" fontId="8" fillId="3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106" xfId="0" applyFont="1" applyFill="1" applyBorder="1">
      <alignment vertical="center"/>
    </xf>
    <xf numFmtId="0" fontId="8" fillId="0" borderId="104" xfId="0" applyFont="1" applyFill="1" applyBorder="1">
      <alignment vertical="center"/>
    </xf>
    <xf numFmtId="0" fontId="8" fillId="0" borderId="119" xfId="0" applyFont="1" applyFill="1" applyBorder="1">
      <alignment vertical="center"/>
    </xf>
    <xf numFmtId="0" fontId="8" fillId="0" borderId="12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8" borderId="4" xfId="0" applyFont="1" applyFill="1" applyBorder="1" applyAlignment="1">
      <alignment vertical="top"/>
    </xf>
    <xf numFmtId="0" fontId="21" fillId="8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top"/>
    </xf>
    <xf numFmtId="176" fontId="21" fillId="4" borderId="4" xfId="0" applyNumberFormat="1" applyFont="1" applyFill="1" applyBorder="1" applyAlignment="1">
      <alignment horizontal="center" vertical="top"/>
    </xf>
    <xf numFmtId="0" fontId="21" fillId="8" borderId="4" xfId="0" applyFont="1" applyFill="1" applyBorder="1">
      <alignment vertical="center"/>
    </xf>
    <xf numFmtId="0" fontId="22" fillId="0" borderId="4" xfId="0" applyFont="1" applyFill="1" applyBorder="1" applyAlignment="1">
      <alignment horizontal="left" vertical="distributed"/>
    </xf>
    <xf numFmtId="0" fontId="21" fillId="0" borderId="4" xfId="0" applyFont="1" applyBorder="1">
      <alignment vertical="center"/>
    </xf>
    <xf numFmtId="0" fontId="21" fillId="4" borderId="4" xfId="0" applyFont="1" applyFill="1" applyBorder="1">
      <alignment vertical="center"/>
    </xf>
    <xf numFmtId="176" fontId="21" fillId="4" borderId="4" xfId="0" applyNumberFormat="1" applyFont="1" applyFill="1" applyBorder="1">
      <alignment vertical="center"/>
    </xf>
    <xf numFmtId="0" fontId="2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distributed"/>
    </xf>
    <xf numFmtId="176" fontId="21" fillId="4" borderId="5" xfId="0" applyNumberFormat="1" applyFont="1" applyFill="1" applyBorder="1">
      <alignment vertical="center"/>
    </xf>
    <xf numFmtId="0" fontId="21" fillId="0" borderId="4" xfId="0" applyFont="1" applyFill="1" applyBorder="1">
      <alignment vertical="center"/>
    </xf>
    <xf numFmtId="176" fontId="21" fillId="0" borderId="5" xfId="0" applyNumberFormat="1" applyFont="1" applyFill="1" applyBorder="1">
      <alignment vertical="center"/>
    </xf>
    <xf numFmtId="0" fontId="21" fillId="0" borderId="4" xfId="0" applyFont="1" applyFill="1" applyBorder="1" applyAlignment="1">
      <alignment horizontal="center" vertical="center"/>
    </xf>
    <xf numFmtId="2" fontId="21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4" borderId="4" xfId="0" applyFont="1" applyFill="1" applyBorder="1">
      <alignment vertical="center"/>
    </xf>
    <xf numFmtId="176" fontId="11" fillId="4" borderId="5" xfId="0" applyNumberFormat="1" applyFont="1" applyFill="1" applyBorder="1">
      <alignment vertical="center"/>
    </xf>
    <xf numFmtId="0" fontId="23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177" fontId="21" fillId="0" borderId="0" xfId="0" applyNumberFormat="1" applyFont="1" applyAlignment="1">
      <alignment vertical="center" shrinkToFi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horizontal="left" vertical="center"/>
    </xf>
    <xf numFmtId="1" fontId="8" fillId="0" borderId="103" xfId="0" applyNumberFormat="1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left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8" fillId="0" borderId="97" xfId="0" applyNumberFormat="1" applyFont="1" applyFill="1" applyBorder="1" applyAlignment="1">
      <alignment horizontal="center" vertical="center"/>
    </xf>
    <xf numFmtId="1" fontId="8" fillId="0" borderId="128" xfId="0" applyNumberFormat="1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left" vertical="center"/>
    </xf>
    <xf numFmtId="0" fontId="8" fillId="0" borderId="12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31" fontId="11" fillId="0" borderId="4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center" vertical="center"/>
    </xf>
    <xf numFmtId="1" fontId="8" fillId="8" borderId="4" xfId="0" applyNumberFormat="1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8" fillId="8" borderId="63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" fontId="8" fillId="8" borderId="62" xfId="0" applyNumberFormat="1" applyFont="1" applyFill="1" applyBorder="1" applyAlignment="1">
      <alignment horizontal="center" vertical="center"/>
    </xf>
    <xf numFmtId="1" fontId="8" fillId="8" borderId="66" xfId="0" applyNumberFormat="1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1" fontId="19" fillId="9" borderId="4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80" fontId="8" fillId="0" borderId="6" xfId="0" quotePrefix="1" applyNumberFormat="1" applyFont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8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412750</xdr:colOff>
      <xdr:row>100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78327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412750</xdr:colOff>
      <xdr:row>99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7832725" y="79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C110"/>
  <sheetViews>
    <sheetView tabSelected="1" zoomScaleNormal="100" workbookViewId="0">
      <pane xSplit="5" ySplit="7" topLeftCell="F23" activePane="bottomRight" state="frozen"/>
      <selection pane="topRight" activeCell="F1" sqref="F1"/>
      <selection pane="bottomLeft" activeCell="A8" sqref="A8"/>
      <selection pane="bottomRight" sqref="A1:N59"/>
    </sheetView>
  </sheetViews>
  <sheetFormatPr defaultRowHeight="15.75"/>
  <cols>
    <col min="1" max="1" width="3.125" style="291" customWidth="1"/>
    <col min="2" max="2" width="4" style="132" customWidth="1"/>
    <col min="3" max="3" width="7.125" style="132" bestFit="1" customWidth="1"/>
    <col min="4" max="4" width="4.625" style="132" customWidth="1"/>
    <col min="5" max="5" width="12.125" style="132" bestFit="1" customWidth="1"/>
    <col min="6" max="8" width="6.375" style="178" customWidth="1"/>
    <col min="9" max="9" width="4.25" style="178" bestFit="1" customWidth="1"/>
    <col min="10" max="10" width="5.875" style="178" customWidth="1"/>
    <col min="11" max="11" width="5.75" style="178" customWidth="1"/>
    <col min="12" max="12" width="6.625" style="178" customWidth="1"/>
    <col min="13" max="13" width="8.5" style="178" customWidth="1"/>
    <col min="14" max="15" width="1.125" style="132" customWidth="1"/>
    <col min="16" max="16" width="6.25" style="178" customWidth="1"/>
    <col min="17" max="17" width="5.5" style="132" customWidth="1"/>
    <col min="18" max="18" width="7.25" style="132" customWidth="1"/>
    <col min="19" max="19" width="3.25" style="132" bestFit="1" customWidth="1"/>
    <col min="20" max="20" width="9" style="132"/>
    <col min="21" max="21" width="10" style="139" bestFit="1" customWidth="1"/>
    <col min="22" max="22" width="10" style="132" bestFit="1" customWidth="1"/>
    <col min="23" max="25" width="4.125" style="132" bestFit="1" customWidth="1"/>
    <col min="26" max="26" width="4.25" style="132" bestFit="1" customWidth="1"/>
    <col min="27" max="27" width="4.25" style="132" customWidth="1"/>
    <col min="28" max="28" width="4.125" style="132" bestFit="1" customWidth="1"/>
    <col min="29" max="218" width="9" style="132"/>
    <col min="219" max="219" width="7.375" style="132" customWidth="1"/>
    <col min="220" max="16384" width="9" style="132"/>
  </cols>
  <sheetData>
    <row r="1" spans="1:21" ht="26.25" customHeight="1">
      <c r="C1" s="320" t="str">
        <f>CONCATENATE("GG同好会　",個人成績!O1)</f>
        <v>GG同好会　第73回定例競技会成績表</v>
      </c>
      <c r="D1" s="320"/>
      <c r="E1" s="320"/>
      <c r="F1" s="320"/>
      <c r="G1" s="320"/>
      <c r="H1" s="320"/>
      <c r="I1" s="320"/>
      <c r="J1" s="320"/>
      <c r="K1" s="320"/>
      <c r="L1" s="320"/>
      <c r="M1" s="136"/>
    </row>
    <row r="2" spans="1:21">
      <c r="C2" s="323" t="s">
        <v>255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21">
      <c r="C3" s="324" t="s">
        <v>141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R3" s="137"/>
    </row>
    <row r="4" spans="1:21">
      <c r="B4" s="138"/>
      <c r="C4" s="324" t="s">
        <v>165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21" s="129" customFormat="1">
      <c r="A5" s="292"/>
      <c r="B5" s="138"/>
      <c r="C5" s="324" t="s">
        <v>253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132"/>
      <c r="O5" s="132"/>
      <c r="P5" s="178"/>
      <c r="U5" s="247"/>
    </row>
    <row r="6" spans="1:21" s="129" customFormat="1">
      <c r="A6" s="292"/>
      <c r="B6" s="138"/>
      <c r="C6" s="84" t="s">
        <v>160</v>
      </c>
      <c r="E6" s="179"/>
      <c r="F6" s="179"/>
      <c r="G6" s="179"/>
      <c r="H6" s="179"/>
      <c r="I6" s="179"/>
      <c r="J6" s="179"/>
      <c r="K6" s="179"/>
      <c r="L6" s="179"/>
      <c r="M6" s="179"/>
      <c r="N6" s="132"/>
      <c r="O6" s="132"/>
      <c r="P6" s="321" t="s">
        <v>164</v>
      </c>
    </row>
    <row r="7" spans="1:21" s="139" customFormat="1" ht="23.25" customHeight="1">
      <c r="A7" s="293" t="s">
        <v>49</v>
      </c>
      <c r="B7" s="270" t="s">
        <v>12</v>
      </c>
      <c r="C7" s="270" t="s">
        <v>48</v>
      </c>
      <c r="D7" s="270"/>
      <c r="E7" s="271" t="s">
        <v>9</v>
      </c>
      <c r="F7" s="271" t="s">
        <v>6</v>
      </c>
      <c r="G7" s="271" t="s">
        <v>7</v>
      </c>
      <c r="H7" s="271" t="s">
        <v>8</v>
      </c>
      <c r="I7" s="272"/>
      <c r="J7" s="271" t="s">
        <v>1</v>
      </c>
      <c r="K7" s="271" t="s">
        <v>39</v>
      </c>
      <c r="L7" s="271" t="s">
        <v>4</v>
      </c>
      <c r="M7" s="271" t="s">
        <v>3</v>
      </c>
      <c r="P7" s="321"/>
    </row>
    <row r="8" spans="1:21" ht="17.25" customHeight="1">
      <c r="A8" s="295" t="s">
        <v>104</v>
      </c>
      <c r="B8" s="311">
        <v>1</v>
      </c>
      <c r="C8" s="312" t="s">
        <v>40</v>
      </c>
      <c r="D8" s="311" t="str">
        <f>+個人成績!C10</f>
        <v>○</v>
      </c>
      <c r="E8" s="313" t="s">
        <v>137</v>
      </c>
      <c r="F8" s="311">
        <f>+個人成績!AW10</f>
        <v>32</v>
      </c>
      <c r="G8" s="311">
        <f>+個人成績!BA10</f>
        <v>31</v>
      </c>
      <c r="H8" s="311">
        <f>+個人成績!BE10</f>
        <v>25</v>
      </c>
      <c r="I8" s="314" t="str">
        <f t="shared" ref="I8:I51" si="0">IF(G8=0,"参考","")</f>
        <v/>
      </c>
      <c r="J8" s="311">
        <f>+個人成績!BF10</f>
        <v>2</v>
      </c>
      <c r="K8" s="315">
        <f>+個人成績!D10</f>
        <v>0</v>
      </c>
      <c r="L8" s="315">
        <f t="shared" ref="L8:L51" si="1">IF(D8=0,"-",F8+G8+H8+K8)</f>
        <v>88</v>
      </c>
      <c r="M8" s="313" t="str">
        <f>IF(個人成績!CB10=0,"",個人成績!CB10)</f>
        <v/>
      </c>
      <c r="P8" s="128">
        <f t="shared" ref="P8:P26" si="2">IF(B8=1,8,IF(B8=2,5,IF(B8=3,3,IF(B8=4,2,IF(B8=5,1,"")))))</f>
        <v>8</v>
      </c>
      <c r="R8" s="148"/>
      <c r="U8" s="132"/>
    </row>
    <row r="9" spans="1:21" ht="17.25" customHeight="1">
      <c r="A9" s="295" t="s">
        <v>96</v>
      </c>
      <c r="B9" s="311">
        <v>2</v>
      </c>
      <c r="C9" s="312" t="s">
        <v>155</v>
      </c>
      <c r="D9" s="311" t="str">
        <f>+個人成績!C13</f>
        <v>○</v>
      </c>
      <c r="E9" s="316" t="s">
        <v>202</v>
      </c>
      <c r="F9" s="311">
        <f>+個人成績!AW13</f>
        <v>28</v>
      </c>
      <c r="G9" s="311">
        <f>+個人成績!BA13</f>
        <v>27</v>
      </c>
      <c r="H9" s="311">
        <f>+個人成績!BE13</f>
        <v>35</v>
      </c>
      <c r="I9" s="314" t="str">
        <f t="shared" si="0"/>
        <v/>
      </c>
      <c r="J9" s="311">
        <f>+個人成績!BF13</f>
        <v>2</v>
      </c>
      <c r="K9" s="315">
        <f>+個人成績!D13</f>
        <v>0</v>
      </c>
      <c r="L9" s="315">
        <f t="shared" si="1"/>
        <v>90</v>
      </c>
      <c r="M9" s="313" t="str">
        <f>IF(個人成績!CB13=0,"",個人成績!CB13)</f>
        <v/>
      </c>
      <c r="P9" s="128">
        <f t="shared" si="2"/>
        <v>5</v>
      </c>
      <c r="R9" s="148"/>
      <c r="U9" s="132"/>
    </row>
    <row r="10" spans="1:21" ht="17.25" customHeight="1">
      <c r="A10" s="294" t="s">
        <v>84</v>
      </c>
      <c r="B10" s="311">
        <v>3</v>
      </c>
      <c r="C10" s="312" t="s">
        <v>41</v>
      </c>
      <c r="D10" s="311" t="str">
        <f>+個人成績!C11</f>
        <v>○</v>
      </c>
      <c r="E10" s="313" t="s">
        <v>194</v>
      </c>
      <c r="F10" s="311">
        <f>+個人成績!AW11</f>
        <v>29</v>
      </c>
      <c r="G10" s="311">
        <f>+個人成績!BA11</f>
        <v>27</v>
      </c>
      <c r="H10" s="311">
        <f>+個人成績!BE11</f>
        <v>34</v>
      </c>
      <c r="I10" s="314" t="str">
        <f t="shared" si="0"/>
        <v/>
      </c>
      <c r="J10" s="311">
        <f>+個人成績!BF11</f>
        <v>1</v>
      </c>
      <c r="K10" s="315">
        <f>+個人成績!D11</f>
        <v>0</v>
      </c>
      <c r="L10" s="315">
        <f t="shared" si="1"/>
        <v>90</v>
      </c>
      <c r="M10" s="313" t="str">
        <f>IF(個人成績!CB11=0,"",個人成績!CB11)</f>
        <v/>
      </c>
      <c r="P10" s="128">
        <f t="shared" si="2"/>
        <v>3</v>
      </c>
      <c r="R10" s="148"/>
      <c r="U10" s="132"/>
    </row>
    <row r="11" spans="1:21" ht="17.25" customHeight="1">
      <c r="A11" s="294" t="s">
        <v>72</v>
      </c>
      <c r="B11" s="311">
        <v>4</v>
      </c>
      <c r="C11" s="312" t="s">
        <v>42</v>
      </c>
      <c r="D11" s="311" t="str">
        <f>+個人成績!C33</f>
        <v>○</v>
      </c>
      <c r="E11" s="317" t="s">
        <v>204</v>
      </c>
      <c r="F11" s="311">
        <f>+個人成績!AW33</f>
        <v>33</v>
      </c>
      <c r="G11" s="311">
        <f>+個人成績!BA33</f>
        <v>28</v>
      </c>
      <c r="H11" s="311">
        <f>+個人成績!BE33</f>
        <v>31</v>
      </c>
      <c r="I11" s="314" t="str">
        <f t="shared" si="0"/>
        <v/>
      </c>
      <c r="J11" s="311">
        <f>+個人成績!BF33</f>
        <v>1</v>
      </c>
      <c r="K11" s="315">
        <f>+個人成績!D33</f>
        <v>0</v>
      </c>
      <c r="L11" s="318">
        <f t="shared" si="1"/>
        <v>92</v>
      </c>
      <c r="M11" s="313" t="str">
        <f>IF(個人成績!CB33=0,"",個人成績!CB33)</f>
        <v/>
      </c>
      <c r="P11" s="128">
        <f t="shared" si="2"/>
        <v>2</v>
      </c>
      <c r="R11" s="148"/>
      <c r="U11" s="132"/>
    </row>
    <row r="12" spans="1:21" ht="17.25" customHeight="1">
      <c r="A12" s="295" t="s">
        <v>55</v>
      </c>
      <c r="B12" s="311">
        <v>5</v>
      </c>
      <c r="C12" s="312" t="s">
        <v>256</v>
      </c>
      <c r="D12" s="311" t="str">
        <f>+個人成績!C26</f>
        <v>○</v>
      </c>
      <c r="E12" s="316" t="s">
        <v>182</v>
      </c>
      <c r="F12" s="311">
        <f>+個人成績!AW26</f>
        <v>33</v>
      </c>
      <c r="G12" s="311">
        <f>+個人成績!BA26</f>
        <v>34</v>
      </c>
      <c r="H12" s="311">
        <f>+個人成績!BE26</f>
        <v>26</v>
      </c>
      <c r="I12" s="314" t="str">
        <f t="shared" si="0"/>
        <v/>
      </c>
      <c r="J12" s="311">
        <f>+個人成績!BF26</f>
        <v>2</v>
      </c>
      <c r="K12" s="315">
        <f>+個人成績!D26</f>
        <v>0</v>
      </c>
      <c r="L12" s="315">
        <f t="shared" si="1"/>
        <v>93</v>
      </c>
      <c r="M12" s="313" t="str">
        <f>IF(個人成績!CB26=0,"",個人成績!CB26)</f>
        <v/>
      </c>
      <c r="P12" s="128">
        <f t="shared" si="2"/>
        <v>1</v>
      </c>
      <c r="R12" s="148"/>
      <c r="U12" s="132"/>
    </row>
    <row r="13" spans="1:21" ht="17.25" customHeight="1">
      <c r="A13" s="294" t="s">
        <v>59</v>
      </c>
      <c r="B13" s="311">
        <v>6</v>
      </c>
      <c r="C13" s="312" t="s">
        <v>257</v>
      </c>
      <c r="D13" s="311" t="str">
        <f>+個人成績!C25</f>
        <v>○</v>
      </c>
      <c r="E13" s="313" t="s">
        <v>181</v>
      </c>
      <c r="F13" s="311">
        <f>+個人成績!AW25</f>
        <v>29</v>
      </c>
      <c r="G13" s="311">
        <f>+個人成績!BA25</f>
        <v>30</v>
      </c>
      <c r="H13" s="311">
        <f>+個人成績!BE25</f>
        <v>36</v>
      </c>
      <c r="I13" s="314" t="str">
        <f t="shared" si="0"/>
        <v/>
      </c>
      <c r="J13" s="311">
        <f>+個人成績!BF25</f>
        <v>1</v>
      </c>
      <c r="K13" s="315">
        <f>+個人成績!D25</f>
        <v>0</v>
      </c>
      <c r="L13" s="315">
        <f t="shared" si="1"/>
        <v>95</v>
      </c>
      <c r="M13" s="313" t="str">
        <f>IF(個人成績!CB25=0,"",個人成績!CB25)</f>
        <v/>
      </c>
      <c r="P13" s="128" t="str">
        <f t="shared" si="2"/>
        <v/>
      </c>
      <c r="R13" s="148"/>
      <c r="U13" s="132"/>
    </row>
    <row r="14" spans="1:21" ht="17.25" customHeight="1">
      <c r="A14" s="295" t="s">
        <v>61</v>
      </c>
      <c r="B14" s="311">
        <v>7</v>
      </c>
      <c r="C14" s="312" t="s">
        <v>258</v>
      </c>
      <c r="D14" s="311" t="str">
        <f>+個人成績!C24</f>
        <v>○</v>
      </c>
      <c r="E14" s="313" t="s">
        <v>180</v>
      </c>
      <c r="F14" s="311">
        <f>+個人成績!AW24</f>
        <v>35</v>
      </c>
      <c r="G14" s="311">
        <f>+個人成績!BA24</f>
        <v>31</v>
      </c>
      <c r="H14" s="311">
        <f>+個人成績!BE24</f>
        <v>29</v>
      </c>
      <c r="I14" s="314" t="str">
        <f t="shared" si="0"/>
        <v/>
      </c>
      <c r="J14" s="311">
        <f>+個人成績!BF24</f>
        <v>1</v>
      </c>
      <c r="K14" s="315">
        <f>+個人成績!D24</f>
        <v>0</v>
      </c>
      <c r="L14" s="315">
        <f t="shared" si="1"/>
        <v>95</v>
      </c>
      <c r="M14" s="313" t="str">
        <f>IF(個人成績!CB24=0,"",個人成績!CB24)</f>
        <v/>
      </c>
      <c r="P14" s="128" t="str">
        <f t="shared" si="2"/>
        <v/>
      </c>
      <c r="R14" s="148"/>
      <c r="U14" s="132"/>
    </row>
    <row r="15" spans="1:21" ht="17.25" customHeight="1">
      <c r="A15" s="295" t="s">
        <v>97</v>
      </c>
      <c r="B15" s="311">
        <v>8</v>
      </c>
      <c r="C15" s="312" t="s">
        <v>259</v>
      </c>
      <c r="D15" s="311" t="str">
        <f>+個人成績!C7</f>
        <v>○</v>
      </c>
      <c r="E15" s="313" t="s">
        <v>192</v>
      </c>
      <c r="F15" s="311">
        <f>+個人成績!AW7</f>
        <v>28</v>
      </c>
      <c r="G15" s="311">
        <f>+個人成績!BA7</f>
        <v>32</v>
      </c>
      <c r="H15" s="311">
        <f>+個人成績!BE7</f>
        <v>35</v>
      </c>
      <c r="I15" s="314" t="str">
        <f t="shared" si="0"/>
        <v/>
      </c>
      <c r="J15" s="311">
        <f>+個人成績!BF7</f>
        <v>1</v>
      </c>
      <c r="K15" s="315">
        <f>+個人成績!D7</f>
        <v>1</v>
      </c>
      <c r="L15" s="315">
        <f t="shared" si="1"/>
        <v>96</v>
      </c>
      <c r="M15" s="313" t="str">
        <f>IF(個人成績!CB7=0,"",個人成績!CB7)</f>
        <v/>
      </c>
      <c r="P15" s="128" t="str">
        <f t="shared" si="2"/>
        <v/>
      </c>
      <c r="R15" s="148"/>
      <c r="U15" s="132"/>
    </row>
    <row r="16" spans="1:21" ht="17.25" customHeight="1">
      <c r="A16" s="295" t="s">
        <v>88</v>
      </c>
      <c r="B16" s="311">
        <v>9</v>
      </c>
      <c r="C16" s="312" t="s">
        <v>260</v>
      </c>
      <c r="D16" s="311" t="str">
        <f>+個人成績!C15</f>
        <v>○</v>
      </c>
      <c r="E16" s="313" t="s">
        <v>198</v>
      </c>
      <c r="F16" s="311">
        <f>+個人成績!AW15</f>
        <v>34</v>
      </c>
      <c r="G16" s="311">
        <f>+個人成績!BA15</f>
        <v>33</v>
      </c>
      <c r="H16" s="311">
        <f>+個人成績!BE15</f>
        <v>26</v>
      </c>
      <c r="I16" s="314" t="str">
        <f t="shared" si="0"/>
        <v/>
      </c>
      <c r="J16" s="311">
        <f>+個人成績!BF15</f>
        <v>1</v>
      </c>
      <c r="K16" s="315">
        <f>+個人成績!D15</f>
        <v>3</v>
      </c>
      <c r="L16" s="315">
        <f t="shared" si="1"/>
        <v>96</v>
      </c>
      <c r="M16" s="313" t="str">
        <f>IF(個人成績!CB15=0,"",個人成績!CB15)</f>
        <v/>
      </c>
      <c r="P16" s="128" t="str">
        <f t="shared" si="2"/>
        <v/>
      </c>
      <c r="R16" s="148"/>
      <c r="U16" s="132"/>
    </row>
    <row r="17" spans="1:21" ht="17.25" customHeight="1">
      <c r="A17" s="294" t="s">
        <v>71</v>
      </c>
      <c r="B17" s="311">
        <v>10</v>
      </c>
      <c r="C17" s="312" t="s">
        <v>261</v>
      </c>
      <c r="D17" s="311" t="str">
        <f>+個人成績!C44</f>
        <v>○</v>
      </c>
      <c r="E17" s="313" t="s">
        <v>167</v>
      </c>
      <c r="F17" s="311">
        <f>+個人成績!AW44</f>
        <v>31</v>
      </c>
      <c r="G17" s="311">
        <f>+個人成績!BA44</f>
        <v>30</v>
      </c>
      <c r="H17" s="311">
        <f>+個人成績!BE44</f>
        <v>36</v>
      </c>
      <c r="I17" s="314" t="str">
        <f t="shared" si="0"/>
        <v/>
      </c>
      <c r="J17" s="311">
        <f>+個人成績!BF44</f>
        <v>2</v>
      </c>
      <c r="K17" s="315">
        <f>+個人成績!D44</f>
        <v>0</v>
      </c>
      <c r="L17" s="315">
        <f t="shared" si="1"/>
        <v>97</v>
      </c>
      <c r="M17" s="313" t="str">
        <f>IF(個人成績!CB44=0,"",個人成績!CB44)</f>
        <v/>
      </c>
      <c r="P17" s="128" t="str">
        <f t="shared" si="2"/>
        <v/>
      </c>
      <c r="R17" s="148"/>
      <c r="U17" s="132"/>
    </row>
    <row r="18" spans="1:21" ht="17.25" customHeight="1">
      <c r="A18" s="294" t="s">
        <v>64</v>
      </c>
      <c r="B18" s="297">
        <v>11</v>
      </c>
      <c r="C18" s="290" t="s">
        <v>50</v>
      </c>
      <c r="D18" s="297" t="str">
        <f>+個人成績!C23</f>
        <v>○</v>
      </c>
      <c r="E18" s="281" t="s">
        <v>195</v>
      </c>
      <c r="F18" s="297">
        <f>+個人成績!AW23</f>
        <v>36</v>
      </c>
      <c r="G18" s="297">
        <f>+個人成績!BA23</f>
        <v>35</v>
      </c>
      <c r="H18" s="297">
        <f>+個人成績!BE23</f>
        <v>26</v>
      </c>
      <c r="I18" s="279" t="str">
        <f t="shared" si="0"/>
        <v/>
      </c>
      <c r="J18" s="297">
        <f>+個人成績!BF23</f>
        <v>1</v>
      </c>
      <c r="K18" s="280">
        <f>+個人成績!D23</f>
        <v>0</v>
      </c>
      <c r="L18" s="280">
        <f t="shared" si="1"/>
        <v>97</v>
      </c>
      <c r="M18" s="281" t="str">
        <f>IF(個人成績!CB23=0,"",個人成績!CB23)</f>
        <v/>
      </c>
      <c r="P18" s="128" t="str">
        <f t="shared" si="2"/>
        <v/>
      </c>
      <c r="R18" s="148"/>
      <c r="U18" s="132"/>
    </row>
    <row r="19" spans="1:21" ht="17.25" customHeight="1">
      <c r="A19" s="294" t="s">
        <v>75</v>
      </c>
      <c r="B19" s="297">
        <v>12</v>
      </c>
      <c r="C19" s="290" t="s">
        <v>50</v>
      </c>
      <c r="D19" s="297" t="str">
        <f>+個人成績!C30</f>
        <v>○</v>
      </c>
      <c r="E19" s="283" t="s">
        <v>175</v>
      </c>
      <c r="F19" s="297">
        <f>+個人成績!AW30</f>
        <v>32</v>
      </c>
      <c r="G19" s="297">
        <f>+個人成績!BA30</f>
        <v>32</v>
      </c>
      <c r="H19" s="297">
        <f>+個人成績!BE30</f>
        <v>33</v>
      </c>
      <c r="I19" s="279" t="str">
        <f t="shared" si="0"/>
        <v/>
      </c>
      <c r="J19" s="297">
        <f>+個人成績!BF30</f>
        <v>1</v>
      </c>
      <c r="K19" s="280">
        <f>+個人成績!D30</f>
        <v>1</v>
      </c>
      <c r="L19" s="280">
        <f t="shared" si="1"/>
        <v>98</v>
      </c>
      <c r="M19" s="281" t="str">
        <f>IF(個人成績!CB30=0,"",個人成績!CB30)</f>
        <v/>
      </c>
      <c r="P19" s="128" t="str">
        <f t="shared" si="2"/>
        <v/>
      </c>
      <c r="R19" s="148"/>
      <c r="U19" s="132"/>
    </row>
    <row r="20" spans="1:21" ht="17.25" customHeight="1">
      <c r="A20" s="294" t="s">
        <v>62</v>
      </c>
      <c r="B20" s="311">
        <v>13</v>
      </c>
      <c r="C20" s="312" t="s">
        <v>190</v>
      </c>
      <c r="D20" s="311" t="str">
        <f>+個人成績!C8</f>
        <v>○</v>
      </c>
      <c r="E20" s="313" t="s">
        <v>201</v>
      </c>
      <c r="F20" s="311">
        <f>+個人成績!AW8</f>
        <v>30</v>
      </c>
      <c r="G20" s="311">
        <f>+個人成績!BA8</f>
        <v>28</v>
      </c>
      <c r="H20" s="311">
        <f>+個人成績!BE8</f>
        <v>34</v>
      </c>
      <c r="I20" s="314" t="str">
        <f t="shared" si="0"/>
        <v/>
      </c>
      <c r="J20" s="311">
        <f>+個人成績!BF8</f>
        <v>0</v>
      </c>
      <c r="K20" s="315">
        <f>+個人成績!D8</f>
        <v>8</v>
      </c>
      <c r="L20" s="315">
        <f t="shared" si="1"/>
        <v>100</v>
      </c>
      <c r="M20" s="313" t="str">
        <f>IF(個人成績!CB8=0,"",個人成績!CB8)</f>
        <v/>
      </c>
      <c r="P20" s="128" t="str">
        <f t="shared" si="2"/>
        <v/>
      </c>
      <c r="R20" s="148"/>
      <c r="U20" s="132"/>
    </row>
    <row r="21" spans="1:21" ht="17.25" customHeight="1">
      <c r="A21" s="295" t="s">
        <v>65</v>
      </c>
      <c r="B21" s="297">
        <v>14</v>
      </c>
      <c r="C21" s="290" t="s">
        <v>50</v>
      </c>
      <c r="D21" s="297" t="str">
        <f>+個人成績!C17</f>
        <v>○</v>
      </c>
      <c r="E21" s="281" t="s">
        <v>207</v>
      </c>
      <c r="F21" s="297">
        <f>+個人成績!AW17</f>
        <v>31</v>
      </c>
      <c r="G21" s="297">
        <f>+個人成績!BA17</f>
        <v>33</v>
      </c>
      <c r="H21" s="297">
        <f>+個人成績!BE17</f>
        <v>28</v>
      </c>
      <c r="I21" s="279" t="str">
        <f t="shared" si="0"/>
        <v/>
      </c>
      <c r="J21" s="297">
        <f>+個人成績!BF17</f>
        <v>1</v>
      </c>
      <c r="K21" s="280">
        <f>+個人成績!D17</f>
        <v>8</v>
      </c>
      <c r="L21" s="282">
        <f t="shared" si="1"/>
        <v>100</v>
      </c>
      <c r="M21" s="281" t="str">
        <f>IF(個人成績!CB17=0,"",個人成績!CB17)</f>
        <v/>
      </c>
      <c r="P21" s="128" t="str">
        <f t="shared" si="2"/>
        <v/>
      </c>
      <c r="R21" s="148"/>
      <c r="U21" s="132"/>
    </row>
    <row r="22" spans="1:21" ht="17.25" customHeight="1">
      <c r="A22" s="295" t="s">
        <v>106</v>
      </c>
      <c r="B22" s="311">
        <v>15</v>
      </c>
      <c r="C22" s="312" t="s">
        <v>44</v>
      </c>
      <c r="D22" s="311" t="str">
        <f>+個人成績!C16</f>
        <v>○</v>
      </c>
      <c r="E22" s="316" t="s">
        <v>200</v>
      </c>
      <c r="F22" s="311">
        <f>+個人成績!AW16</f>
        <v>33</v>
      </c>
      <c r="G22" s="311">
        <f>+個人成績!BA16</f>
        <v>31</v>
      </c>
      <c r="H22" s="311">
        <f>+個人成績!BE16</f>
        <v>32</v>
      </c>
      <c r="I22" s="314" t="str">
        <f t="shared" si="0"/>
        <v/>
      </c>
      <c r="J22" s="311">
        <f>+個人成績!BF16</f>
        <v>0</v>
      </c>
      <c r="K22" s="315">
        <f>+個人成績!D16</f>
        <v>4</v>
      </c>
      <c r="L22" s="315">
        <f t="shared" si="1"/>
        <v>100</v>
      </c>
      <c r="M22" s="313" t="str">
        <f>IF(個人成績!CB16=0,"",個人成績!CB16)</f>
        <v/>
      </c>
      <c r="P22" s="128" t="str">
        <f t="shared" si="2"/>
        <v/>
      </c>
      <c r="R22" s="148"/>
      <c r="U22" s="132"/>
    </row>
    <row r="23" spans="1:21" ht="17.25" customHeight="1">
      <c r="A23" s="294" t="s">
        <v>74</v>
      </c>
      <c r="B23" s="297">
        <v>16</v>
      </c>
      <c r="C23" s="290" t="s">
        <v>50</v>
      </c>
      <c r="D23" s="297" t="str">
        <f>+個人成績!C38</f>
        <v>○</v>
      </c>
      <c r="E23" s="281" t="s">
        <v>171</v>
      </c>
      <c r="F23" s="297">
        <f>+個人成績!AW38</f>
        <v>33</v>
      </c>
      <c r="G23" s="297">
        <f>+個人成績!BA38</f>
        <v>32</v>
      </c>
      <c r="H23" s="297">
        <f>+個人成績!BE38</f>
        <v>35</v>
      </c>
      <c r="I23" s="279" t="str">
        <f t="shared" si="0"/>
        <v/>
      </c>
      <c r="J23" s="297">
        <f>+個人成績!BF38</f>
        <v>0</v>
      </c>
      <c r="K23" s="280">
        <f>+個人成績!D38</f>
        <v>0</v>
      </c>
      <c r="L23" s="280">
        <f t="shared" si="1"/>
        <v>100</v>
      </c>
      <c r="M23" s="281" t="str">
        <f>IF(個人成績!CB38=0,"",個人成績!CB38)</f>
        <v/>
      </c>
      <c r="P23" s="128" t="str">
        <f t="shared" si="2"/>
        <v/>
      </c>
      <c r="R23" s="148"/>
      <c r="U23" s="132"/>
    </row>
    <row r="24" spans="1:21" ht="17.25" customHeight="1">
      <c r="A24" s="295" t="s">
        <v>58</v>
      </c>
      <c r="B24" s="297">
        <v>17</v>
      </c>
      <c r="C24" s="345"/>
      <c r="D24" s="297" t="str">
        <f>+個人成績!C5</f>
        <v>○</v>
      </c>
      <c r="E24" s="281" t="s">
        <v>186</v>
      </c>
      <c r="F24" s="297">
        <f>+個人成績!AW5</f>
        <v>32</v>
      </c>
      <c r="G24" s="297">
        <f>+個人成績!BA5</f>
        <v>30</v>
      </c>
      <c r="H24" s="297">
        <f>+個人成績!BE5</f>
        <v>31</v>
      </c>
      <c r="I24" s="279" t="str">
        <f t="shared" si="0"/>
        <v/>
      </c>
      <c r="J24" s="297">
        <f>+個人成績!BF5</f>
        <v>2</v>
      </c>
      <c r="K24" s="280">
        <f>+個人成績!D5</f>
        <v>8</v>
      </c>
      <c r="L24" s="280">
        <f t="shared" si="1"/>
        <v>101</v>
      </c>
      <c r="M24" s="281" t="str">
        <f>IF(個人成績!CB5=0,"",個人成績!CB5)</f>
        <v/>
      </c>
      <c r="P24" s="128" t="str">
        <f t="shared" si="2"/>
        <v/>
      </c>
      <c r="R24" s="148"/>
      <c r="U24" s="132"/>
    </row>
    <row r="25" spans="1:21" ht="17.25" customHeight="1">
      <c r="A25" s="295" t="s">
        <v>101</v>
      </c>
      <c r="B25" s="311">
        <v>18</v>
      </c>
      <c r="C25" s="312" t="s">
        <v>190</v>
      </c>
      <c r="D25" s="311" t="str">
        <f>+個人成績!C19</f>
        <v>○</v>
      </c>
      <c r="E25" s="313" t="s">
        <v>176</v>
      </c>
      <c r="F25" s="311">
        <f>+個人成績!AW19</f>
        <v>37</v>
      </c>
      <c r="G25" s="311">
        <f>+個人成績!BA19</f>
        <v>29</v>
      </c>
      <c r="H25" s="311">
        <f>+個人成績!BE19</f>
        <v>36</v>
      </c>
      <c r="I25" s="314" t="str">
        <f t="shared" si="0"/>
        <v/>
      </c>
      <c r="J25" s="311">
        <f>+個人成績!BF19</f>
        <v>0</v>
      </c>
      <c r="K25" s="315">
        <f>+個人成績!D19</f>
        <v>0</v>
      </c>
      <c r="L25" s="315">
        <f t="shared" si="1"/>
        <v>102</v>
      </c>
      <c r="M25" s="313" t="str">
        <f>IF(個人成績!CB19=0,"",個人成績!CB19)</f>
        <v/>
      </c>
      <c r="P25" s="128" t="str">
        <f t="shared" si="2"/>
        <v/>
      </c>
      <c r="R25" s="148"/>
      <c r="U25" s="132"/>
    </row>
    <row r="26" spans="1:21" ht="17.25" customHeight="1">
      <c r="A26" s="295" t="s">
        <v>92</v>
      </c>
      <c r="B26" s="297">
        <v>19</v>
      </c>
      <c r="C26" s="290" t="s">
        <v>50</v>
      </c>
      <c r="D26" s="297" t="str">
        <f>+個人成績!C31</f>
        <v>○</v>
      </c>
      <c r="E26" s="278" t="s">
        <v>118</v>
      </c>
      <c r="F26" s="297">
        <f>+個人成績!AW31</f>
        <v>37</v>
      </c>
      <c r="G26" s="297">
        <f>+個人成績!BA31</f>
        <v>33</v>
      </c>
      <c r="H26" s="297">
        <f>+個人成績!BE31</f>
        <v>32</v>
      </c>
      <c r="I26" s="279" t="str">
        <f t="shared" si="0"/>
        <v/>
      </c>
      <c r="J26" s="297">
        <f>+個人成績!BF31</f>
        <v>1</v>
      </c>
      <c r="K26" s="280">
        <f>+個人成績!D31</f>
        <v>0</v>
      </c>
      <c r="L26" s="280">
        <f t="shared" si="1"/>
        <v>102</v>
      </c>
      <c r="M26" s="281" t="str">
        <f>IF(個人成績!CB31=0,"",個人成績!CB31)</f>
        <v/>
      </c>
      <c r="P26" s="128" t="str">
        <f t="shared" si="2"/>
        <v/>
      </c>
      <c r="R26" s="148"/>
      <c r="U26" s="132"/>
    </row>
    <row r="27" spans="1:21" ht="17.25" customHeight="1">
      <c r="A27" s="295" t="s">
        <v>60</v>
      </c>
      <c r="B27" s="311">
        <v>20</v>
      </c>
      <c r="C27" s="312" t="s">
        <v>190</v>
      </c>
      <c r="D27" s="311" t="str">
        <f>+個人成績!C37</f>
        <v>○</v>
      </c>
      <c r="E27" s="316" t="s">
        <v>172</v>
      </c>
      <c r="F27" s="311">
        <f>+個人成績!AW37</f>
        <v>32</v>
      </c>
      <c r="G27" s="311">
        <f>+個人成績!BA37</f>
        <v>34</v>
      </c>
      <c r="H27" s="311">
        <f>+個人成績!BE37</f>
        <v>37</v>
      </c>
      <c r="I27" s="314" t="str">
        <f t="shared" si="0"/>
        <v/>
      </c>
      <c r="J27" s="311">
        <f>+個人成績!BF37</f>
        <v>0</v>
      </c>
      <c r="K27" s="315">
        <f>+個人成績!D37</f>
        <v>0</v>
      </c>
      <c r="L27" s="315">
        <f t="shared" si="1"/>
        <v>103</v>
      </c>
      <c r="M27" s="313" t="str">
        <f>IF(個人成績!CB37=0,"",個人成績!CB37)</f>
        <v/>
      </c>
      <c r="P27" s="128"/>
      <c r="R27" s="148"/>
      <c r="U27" s="132"/>
    </row>
    <row r="28" spans="1:21" ht="17.25" customHeight="1">
      <c r="A28" s="295" t="s">
        <v>154</v>
      </c>
      <c r="B28" s="297">
        <v>21</v>
      </c>
      <c r="C28" s="345"/>
      <c r="D28" s="297" t="str">
        <f>+個人成績!C18</f>
        <v>○</v>
      </c>
      <c r="E28" s="281" t="s">
        <v>139</v>
      </c>
      <c r="F28" s="297">
        <f>+個人成績!AW18</f>
        <v>34</v>
      </c>
      <c r="G28" s="297">
        <f>+個人成績!BA18</f>
        <v>37</v>
      </c>
      <c r="H28" s="297">
        <f>+個人成績!BE18</f>
        <v>32</v>
      </c>
      <c r="I28" s="279" t="str">
        <f t="shared" si="0"/>
        <v/>
      </c>
      <c r="J28" s="297">
        <f>+個人成績!BF18</f>
        <v>0</v>
      </c>
      <c r="K28" s="280">
        <f>+個人成績!D18</f>
        <v>0</v>
      </c>
      <c r="L28" s="280">
        <f t="shared" si="1"/>
        <v>103</v>
      </c>
      <c r="M28" s="281" t="str">
        <f>IF(個人成績!CB18=0,"",個人成績!CB18)</f>
        <v/>
      </c>
      <c r="P28" s="128" t="str">
        <f t="shared" ref="P28:P51" si="3">IF(B28=1,8,IF(B28=2,5,IF(B28=3,3,IF(B28=4,2,IF(B28=5,1,"")))))</f>
        <v/>
      </c>
      <c r="R28" s="148"/>
      <c r="U28" s="132"/>
    </row>
    <row r="29" spans="1:21" ht="17.25" customHeight="1">
      <c r="A29" s="295" t="s">
        <v>81</v>
      </c>
      <c r="B29" s="311">
        <v>22</v>
      </c>
      <c r="C29" s="312" t="s">
        <v>190</v>
      </c>
      <c r="D29" s="311" t="str">
        <f>+個人成績!C46</f>
        <v>○</v>
      </c>
      <c r="E29" s="313" t="s">
        <v>166</v>
      </c>
      <c r="F29" s="311">
        <f>+個人成績!AW46</f>
        <v>36</v>
      </c>
      <c r="G29" s="311">
        <f>+個人成績!BA46</f>
        <v>32</v>
      </c>
      <c r="H29" s="311">
        <f>+個人成績!BE46</f>
        <v>35</v>
      </c>
      <c r="I29" s="314" t="str">
        <f t="shared" si="0"/>
        <v/>
      </c>
      <c r="J29" s="311">
        <f>+個人成績!BF46</f>
        <v>1</v>
      </c>
      <c r="K29" s="315">
        <f>+個人成績!D46</f>
        <v>0</v>
      </c>
      <c r="L29" s="315">
        <f t="shared" si="1"/>
        <v>103</v>
      </c>
      <c r="M29" s="313" t="str">
        <f>IF(個人成績!CB46=0,"",個人成績!CB46)</f>
        <v/>
      </c>
      <c r="P29" s="128" t="str">
        <f t="shared" si="3"/>
        <v/>
      </c>
      <c r="R29" s="148"/>
      <c r="U29" s="132"/>
    </row>
    <row r="30" spans="1:21" ht="17.25" customHeight="1">
      <c r="A30" s="295" t="s">
        <v>90</v>
      </c>
      <c r="B30" s="311">
        <v>23</v>
      </c>
      <c r="C30" s="312" t="s">
        <v>45</v>
      </c>
      <c r="D30" s="311" t="str">
        <f>+個人成績!C6</f>
        <v>○</v>
      </c>
      <c r="E30" s="316" t="s">
        <v>205</v>
      </c>
      <c r="F30" s="311">
        <f>+個人成績!AW6</f>
        <v>33</v>
      </c>
      <c r="G30" s="311">
        <f>+個人成績!BA6</f>
        <v>31</v>
      </c>
      <c r="H30" s="311">
        <f>+個人成績!BE6</f>
        <v>31</v>
      </c>
      <c r="I30" s="314" t="str">
        <f t="shared" si="0"/>
        <v/>
      </c>
      <c r="J30" s="311">
        <f>+個人成績!BF6</f>
        <v>0</v>
      </c>
      <c r="K30" s="315">
        <f>+個人成績!D6</f>
        <v>11</v>
      </c>
      <c r="L30" s="315">
        <f t="shared" si="1"/>
        <v>106</v>
      </c>
      <c r="M30" s="313" t="str">
        <f>IF(個人成績!CB6=0,"",個人成績!CB6)</f>
        <v/>
      </c>
      <c r="P30" s="128" t="str">
        <f t="shared" si="3"/>
        <v/>
      </c>
      <c r="R30" s="148"/>
      <c r="U30" s="132"/>
    </row>
    <row r="31" spans="1:21" ht="17.25" customHeight="1">
      <c r="A31" s="295" t="s">
        <v>79</v>
      </c>
      <c r="B31" s="311">
        <v>24</v>
      </c>
      <c r="C31" s="312" t="s">
        <v>190</v>
      </c>
      <c r="D31" s="311" t="str">
        <f>+個人成績!C35</f>
        <v>○</v>
      </c>
      <c r="E31" s="313" t="s">
        <v>173</v>
      </c>
      <c r="F31" s="311">
        <f>+個人成績!AW35</f>
        <v>39</v>
      </c>
      <c r="G31" s="311">
        <f>+個人成績!BA35</f>
        <v>36</v>
      </c>
      <c r="H31" s="311">
        <f>+個人成績!BE35</f>
        <v>39</v>
      </c>
      <c r="I31" s="314" t="str">
        <f t="shared" si="0"/>
        <v/>
      </c>
      <c r="J31" s="311">
        <f>+個人成績!BF35</f>
        <v>0</v>
      </c>
      <c r="K31" s="315">
        <f>+個人成績!D35</f>
        <v>0</v>
      </c>
      <c r="L31" s="315">
        <f t="shared" si="1"/>
        <v>114</v>
      </c>
      <c r="M31" s="313" t="str">
        <f>IF(個人成績!CB35=0,"",個人成績!CB35)</f>
        <v/>
      </c>
      <c r="P31" s="128" t="str">
        <f t="shared" si="3"/>
        <v/>
      </c>
      <c r="R31" s="148"/>
      <c r="U31" s="132"/>
    </row>
    <row r="32" spans="1:21" ht="17.25" customHeight="1" thickBot="1">
      <c r="A32" s="295" t="s">
        <v>77</v>
      </c>
      <c r="B32" s="297" t="s">
        <v>262</v>
      </c>
      <c r="C32" s="345"/>
      <c r="D32" s="297" t="str">
        <f>+個人成績!C12</f>
        <v>△2</v>
      </c>
      <c r="E32" s="281" t="s">
        <v>184</v>
      </c>
      <c r="F32" s="297">
        <f>+個人成績!AW12</f>
        <v>38</v>
      </c>
      <c r="G32" s="297">
        <f>+個人成績!BA12</f>
        <v>33</v>
      </c>
      <c r="H32" s="297">
        <f>+個人成績!BE12</f>
        <v>0</v>
      </c>
      <c r="I32" s="279" t="str">
        <f t="shared" si="0"/>
        <v/>
      </c>
      <c r="J32" s="297">
        <f>+個人成績!BF12</f>
        <v>0</v>
      </c>
      <c r="K32" s="280">
        <f>+個人成績!D12</f>
        <v>5</v>
      </c>
      <c r="L32" s="280">
        <f t="shared" si="1"/>
        <v>76</v>
      </c>
      <c r="M32" s="281" t="str">
        <f>IF(個人成績!CB12=0,"",個人成績!CB12)</f>
        <v/>
      </c>
      <c r="P32" s="128" t="str">
        <f t="shared" si="3"/>
        <v/>
      </c>
      <c r="R32" s="148"/>
      <c r="U32" s="132"/>
    </row>
    <row r="33" spans="1:21" ht="17.25" hidden="1" customHeight="1">
      <c r="A33" s="295" t="s">
        <v>89</v>
      </c>
      <c r="B33" s="128"/>
      <c r="C33" s="290"/>
      <c r="D33" s="128" t="str">
        <f>+個人成績!C41</f>
        <v>-</v>
      </c>
      <c r="E33" s="281" t="s">
        <v>26</v>
      </c>
      <c r="F33" s="128">
        <f>+個人成績!AW41</f>
        <v>0</v>
      </c>
      <c r="G33" s="128">
        <f>+個人成績!BA41</f>
        <v>0</v>
      </c>
      <c r="H33" s="128">
        <f>+個人成績!BE41</f>
        <v>0</v>
      </c>
      <c r="I33" s="279" t="str">
        <f t="shared" si="0"/>
        <v>参考</v>
      </c>
      <c r="J33" s="128">
        <f>+個人成績!BF41</f>
        <v>0</v>
      </c>
      <c r="K33" s="280">
        <f>+個人成績!D41</f>
        <v>0</v>
      </c>
      <c r="L33" s="280">
        <f t="shared" si="1"/>
        <v>0</v>
      </c>
      <c r="M33" s="281" t="str">
        <f>IF(個人成績!CB41=0,"",個人成績!CB41)</f>
        <v/>
      </c>
      <c r="P33" s="128" t="str">
        <f t="shared" si="3"/>
        <v/>
      </c>
      <c r="R33" s="148"/>
      <c r="U33" s="132"/>
    </row>
    <row r="34" spans="1:21" ht="17.25" hidden="1" customHeight="1">
      <c r="A34" s="295" t="s">
        <v>83</v>
      </c>
      <c r="B34" s="128"/>
      <c r="C34" s="290"/>
      <c r="D34" s="128" t="str">
        <f>+個人成績!C40</f>
        <v>-</v>
      </c>
      <c r="E34" s="281" t="s">
        <v>193</v>
      </c>
      <c r="F34" s="128">
        <f>+個人成績!AW40</f>
        <v>0</v>
      </c>
      <c r="G34" s="128">
        <f>+個人成績!BA40</f>
        <v>0</v>
      </c>
      <c r="H34" s="128">
        <f>+個人成績!BE40</f>
        <v>0</v>
      </c>
      <c r="I34" s="279" t="str">
        <f t="shared" si="0"/>
        <v>参考</v>
      </c>
      <c r="J34" s="128">
        <f>+個人成績!BF40</f>
        <v>0</v>
      </c>
      <c r="K34" s="280">
        <f>+個人成績!D40</f>
        <v>0</v>
      </c>
      <c r="L34" s="282">
        <f t="shared" si="1"/>
        <v>0</v>
      </c>
      <c r="M34" s="281" t="str">
        <f>IF(個人成績!CB40=0,"",個人成績!CB40)</f>
        <v/>
      </c>
      <c r="P34" s="128" t="str">
        <f t="shared" si="3"/>
        <v/>
      </c>
      <c r="R34" s="148"/>
      <c r="U34" s="132"/>
    </row>
    <row r="35" spans="1:21" ht="17.25" hidden="1" customHeight="1">
      <c r="A35" s="295" t="s">
        <v>78</v>
      </c>
      <c r="B35" s="273"/>
      <c r="D35" s="273" t="str">
        <f>+個人成績!C36</f>
        <v>-</v>
      </c>
      <c r="E35" s="274" t="s">
        <v>188</v>
      </c>
      <c r="F35" s="273">
        <f>+個人成績!AW36</f>
        <v>0</v>
      </c>
      <c r="G35" s="273">
        <f>+個人成績!BA36</f>
        <v>0</v>
      </c>
      <c r="H35" s="273">
        <f>+個人成績!BE36</f>
        <v>0</v>
      </c>
      <c r="I35" s="275" t="str">
        <f t="shared" si="0"/>
        <v>参考</v>
      </c>
      <c r="J35" s="273">
        <f>+個人成績!BF36</f>
        <v>0</v>
      </c>
      <c r="K35" s="276">
        <f>+個人成績!D36</f>
        <v>0</v>
      </c>
      <c r="L35" s="276">
        <f t="shared" si="1"/>
        <v>0</v>
      </c>
      <c r="M35" s="274" t="str">
        <f>IF(個人成績!CB36=0,"",個人成績!CB36)</f>
        <v/>
      </c>
      <c r="P35" s="128" t="str">
        <f t="shared" si="3"/>
        <v/>
      </c>
      <c r="R35" s="148"/>
      <c r="U35" s="132"/>
    </row>
    <row r="36" spans="1:21" ht="18.75" hidden="1" customHeight="1">
      <c r="A36" s="295" t="s">
        <v>91</v>
      </c>
      <c r="B36" s="128"/>
      <c r="C36" s="290"/>
      <c r="D36" s="128" t="str">
        <f>+個人成績!C28</f>
        <v>-</v>
      </c>
      <c r="E36" s="283" t="s">
        <v>121</v>
      </c>
      <c r="F36" s="128">
        <f>+個人成績!AW28</f>
        <v>0</v>
      </c>
      <c r="G36" s="128">
        <f>+個人成績!BA28</f>
        <v>0</v>
      </c>
      <c r="H36" s="128">
        <f>+個人成績!BE28</f>
        <v>0</v>
      </c>
      <c r="I36" s="279" t="str">
        <f t="shared" si="0"/>
        <v>参考</v>
      </c>
      <c r="J36" s="128">
        <f>+個人成績!BF28</f>
        <v>0</v>
      </c>
      <c r="K36" s="280">
        <f>+個人成績!D28</f>
        <v>0</v>
      </c>
      <c r="L36" s="280">
        <f t="shared" si="1"/>
        <v>0</v>
      </c>
      <c r="M36" s="281" t="str">
        <f>IF(個人成績!CB28=0,"",個人成績!CB28)</f>
        <v/>
      </c>
      <c r="P36" s="128" t="str">
        <f t="shared" si="3"/>
        <v/>
      </c>
      <c r="R36" s="148"/>
      <c r="U36" s="132"/>
    </row>
    <row r="37" spans="1:21" ht="17.25" hidden="1" customHeight="1">
      <c r="A37" s="295" t="s">
        <v>66</v>
      </c>
      <c r="B37" s="273"/>
      <c r="C37" s="289"/>
      <c r="D37" s="273" t="str">
        <f>+個人成績!C32</f>
        <v>-</v>
      </c>
      <c r="E37" s="277" t="s">
        <v>174</v>
      </c>
      <c r="F37" s="273">
        <f>+個人成績!AW32</f>
        <v>0</v>
      </c>
      <c r="G37" s="273">
        <f>+個人成績!BA32</f>
        <v>0</v>
      </c>
      <c r="H37" s="273">
        <f>+個人成績!BE32</f>
        <v>0</v>
      </c>
      <c r="I37" s="275" t="str">
        <f t="shared" si="0"/>
        <v>参考</v>
      </c>
      <c r="J37" s="273">
        <f>+個人成績!BF32</f>
        <v>0</v>
      </c>
      <c r="K37" s="276">
        <f>+個人成績!D32</f>
        <v>0</v>
      </c>
      <c r="L37" s="276">
        <f t="shared" si="1"/>
        <v>0</v>
      </c>
      <c r="M37" s="274" t="str">
        <f>IF(個人成績!CB32=0,"",個人成績!CB32)</f>
        <v/>
      </c>
      <c r="P37" s="128" t="str">
        <f t="shared" si="3"/>
        <v/>
      </c>
      <c r="R37" s="148"/>
      <c r="U37" s="132"/>
    </row>
    <row r="38" spans="1:21" ht="17.25" hidden="1" customHeight="1">
      <c r="A38" s="295" t="s">
        <v>76</v>
      </c>
      <c r="B38" s="273"/>
      <c r="C38" s="289"/>
      <c r="D38" s="273" t="str">
        <f>+個人成績!C45</f>
        <v>-</v>
      </c>
      <c r="E38" s="284" t="s">
        <v>199</v>
      </c>
      <c r="F38" s="273">
        <f>+個人成績!AW45</f>
        <v>0</v>
      </c>
      <c r="G38" s="273">
        <f>+個人成績!BA45</f>
        <v>0</v>
      </c>
      <c r="H38" s="273">
        <f>+個人成績!BE45</f>
        <v>0</v>
      </c>
      <c r="I38" s="275" t="str">
        <f t="shared" si="0"/>
        <v>参考</v>
      </c>
      <c r="J38" s="273">
        <f>+個人成績!BF45</f>
        <v>0</v>
      </c>
      <c r="K38" s="276">
        <f>+個人成績!D45</f>
        <v>0</v>
      </c>
      <c r="L38" s="276">
        <f t="shared" si="1"/>
        <v>0</v>
      </c>
      <c r="M38" s="274" t="str">
        <f>IF(個人成績!CB45=0,"",個人成績!CB45)</f>
        <v/>
      </c>
      <c r="P38" s="128" t="str">
        <f t="shared" si="3"/>
        <v/>
      </c>
      <c r="R38" s="148"/>
      <c r="U38" s="132"/>
    </row>
    <row r="39" spans="1:21" ht="17.25" hidden="1" customHeight="1">
      <c r="A39" s="295" t="s">
        <v>56</v>
      </c>
      <c r="B39" s="128"/>
      <c r="C39" s="290"/>
      <c r="D39" s="128" t="str">
        <f>+個人成績!C20</f>
        <v>-</v>
      </c>
      <c r="E39" s="281" t="s">
        <v>177</v>
      </c>
      <c r="F39" s="128">
        <f>+個人成績!AW20</f>
        <v>0</v>
      </c>
      <c r="G39" s="128">
        <f>+個人成績!BA20</f>
        <v>0</v>
      </c>
      <c r="H39" s="128">
        <f>+個人成績!BE20</f>
        <v>0</v>
      </c>
      <c r="I39" s="279" t="str">
        <f t="shared" si="0"/>
        <v>参考</v>
      </c>
      <c r="J39" s="128">
        <f>+個人成績!BF20</f>
        <v>0</v>
      </c>
      <c r="K39" s="280">
        <f>+個人成績!D20</f>
        <v>0</v>
      </c>
      <c r="L39" s="280">
        <f t="shared" si="1"/>
        <v>0</v>
      </c>
      <c r="M39" s="281" t="str">
        <f>IF(個人成績!CB20=0,"",個人成績!CB20)</f>
        <v/>
      </c>
      <c r="P39" s="128" t="str">
        <f t="shared" si="3"/>
        <v/>
      </c>
      <c r="R39" s="148"/>
      <c r="U39" s="132"/>
    </row>
    <row r="40" spans="1:21" ht="17.25" hidden="1" customHeight="1">
      <c r="A40" s="295" t="s">
        <v>51</v>
      </c>
      <c r="B40" s="296"/>
      <c r="C40" s="290"/>
      <c r="D40" s="296" t="str">
        <f>+個人成績!C29</f>
        <v>-</v>
      </c>
      <c r="E40" s="281" t="s">
        <v>251</v>
      </c>
      <c r="F40" s="296">
        <f>+個人成績!AW29</f>
        <v>0</v>
      </c>
      <c r="G40" s="296">
        <f>+個人成績!BA29</f>
        <v>0</v>
      </c>
      <c r="H40" s="296">
        <f>+個人成績!BE29</f>
        <v>0</v>
      </c>
      <c r="I40" s="279" t="str">
        <f t="shared" si="0"/>
        <v>参考</v>
      </c>
      <c r="J40" s="296">
        <f>+個人成績!BF29</f>
        <v>0</v>
      </c>
      <c r="K40" s="280">
        <f>+個人成績!D29</f>
        <v>0</v>
      </c>
      <c r="L40" s="280">
        <f t="shared" si="1"/>
        <v>0</v>
      </c>
      <c r="M40" s="281" t="str">
        <f>IF(個人成績!CB29=0,"",個人成績!CB29)</f>
        <v/>
      </c>
      <c r="P40" s="128" t="str">
        <f t="shared" si="3"/>
        <v/>
      </c>
      <c r="R40" s="148"/>
      <c r="U40" s="132"/>
    </row>
    <row r="41" spans="1:21" ht="17.25" hidden="1" customHeight="1">
      <c r="A41" s="294" t="s">
        <v>67</v>
      </c>
      <c r="B41" s="273"/>
      <c r="C41" s="289"/>
      <c r="D41" s="273" t="str">
        <f>+個人成績!C34</f>
        <v>-</v>
      </c>
      <c r="E41" s="284" t="s">
        <v>197</v>
      </c>
      <c r="F41" s="273">
        <f>+個人成績!AW34</f>
        <v>0</v>
      </c>
      <c r="G41" s="273">
        <f>+個人成績!BA34</f>
        <v>0</v>
      </c>
      <c r="H41" s="273">
        <f>+個人成績!BE34</f>
        <v>0</v>
      </c>
      <c r="I41" s="275" t="str">
        <f t="shared" si="0"/>
        <v>参考</v>
      </c>
      <c r="J41" s="273">
        <f>+個人成績!BF34</f>
        <v>0</v>
      </c>
      <c r="K41" s="276">
        <f>+個人成績!D34</f>
        <v>0</v>
      </c>
      <c r="L41" s="276">
        <f t="shared" si="1"/>
        <v>0</v>
      </c>
      <c r="M41" s="274" t="str">
        <f>IF(個人成績!CB34=0,"",個人成績!CB34)</f>
        <v/>
      </c>
      <c r="P41" s="128" t="str">
        <f t="shared" si="3"/>
        <v/>
      </c>
      <c r="R41" s="148"/>
      <c r="U41" s="132"/>
    </row>
    <row r="42" spans="1:21" ht="17.25" hidden="1" customHeight="1">
      <c r="A42" s="140" t="s">
        <v>73</v>
      </c>
      <c r="B42" s="296"/>
      <c r="C42" s="285"/>
      <c r="D42" s="296" t="str">
        <f>+個人成績!C27</f>
        <v>-</v>
      </c>
      <c r="E42" s="283" t="s">
        <v>183</v>
      </c>
      <c r="F42" s="296">
        <f>+個人成績!AW27</f>
        <v>0</v>
      </c>
      <c r="G42" s="296">
        <f>+個人成績!BA27</f>
        <v>0</v>
      </c>
      <c r="H42" s="296">
        <f>+個人成績!BE27</f>
        <v>0</v>
      </c>
      <c r="I42" s="279" t="str">
        <f t="shared" si="0"/>
        <v>参考</v>
      </c>
      <c r="J42" s="296">
        <f>+個人成績!BF27</f>
        <v>0</v>
      </c>
      <c r="K42" s="280">
        <f>+個人成績!D27</f>
        <v>0</v>
      </c>
      <c r="L42" s="280">
        <f t="shared" si="1"/>
        <v>0</v>
      </c>
      <c r="M42" s="281" t="str">
        <f>IF(個人成績!CB27=0,"",個人成績!CB27)</f>
        <v/>
      </c>
      <c r="P42" s="128" t="str">
        <f t="shared" si="3"/>
        <v/>
      </c>
      <c r="R42" s="148"/>
      <c r="U42" s="132"/>
    </row>
    <row r="43" spans="1:21" ht="16.5" hidden="1" customHeight="1">
      <c r="A43" s="140" t="s">
        <v>86</v>
      </c>
      <c r="B43" s="296"/>
      <c r="C43" s="285" t="s">
        <v>50</v>
      </c>
      <c r="D43" s="296" t="str">
        <f>+個人成績!C43</f>
        <v>-</v>
      </c>
      <c r="E43" s="281" t="s">
        <v>168</v>
      </c>
      <c r="F43" s="296">
        <f>+個人成績!AW43</f>
        <v>0</v>
      </c>
      <c r="G43" s="296">
        <f>+個人成績!BA43</f>
        <v>0</v>
      </c>
      <c r="H43" s="296">
        <f>+個人成績!BE43</f>
        <v>0</v>
      </c>
      <c r="I43" s="279" t="str">
        <f t="shared" si="0"/>
        <v>参考</v>
      </c>
      <c r="J43" s="296">
        <f>+個人成績!BF43</f>
        <v>0</v>
      </c>
      <c r="K43" s="280">
        <f>+個人成績!D43</f>
        <v>0</v>
      </c>
      <c r="L43" s="280">
        <f t="shared" si="1"/>
        <v>0</v>
      </c>
      <c r="M43" s="281" t="str">
        <f>IF(個人成績!CB43=0,"",個人成績!CB43)</f>
        <v/>
      </c>
      <c r="P43" s="128" t="str">
        <f t="shared" si="3"/>
        <v/>
      </c>
      <c r="R43" s="148"/>
      <c r="U43" s="132"/>
    </row>
    <row r="44" spans="1:21" ht="16.5" hidden="1" customHeight="1">
      <c r="A44" s="140" t="s">
        <v>52</v>
      </c>
      <c r="B44" s="259"/>
      <c r="C44" s="301"/>
      <c r="D44" s="259" t="str">
        <f>+個人成績!C14</f>
        <v>-</v>
      </c>
      <c r="E44" s="303" t="s">
        <v>120</v>
      </c>
      <c r="F44" s="260">
        <f>+個人成績!AW14</f>
        <v>0</v>
      </c>
      <c r="G44" s="261">
        <f>+個人成績!BA14</f>
        <v>0</v>
      </c>
      <c r="H44" s="261">
        <f>+個人成績!BE14</f>
        <v>0</v>
      </c>
      <c r="I44" s="262" t="str">
        <f t="shared" si="0"/>
        <v>参考</v>
      </c>
      <c r="J44" s="261">
        <f>+個人成績!BF14</f>
        <v>0</v>
      </c>
      <c r="K44" s="263">
        <f>+個人成績!D14</f>
        <v>0</v>
      </c>
      <c r="L44" s="264">
        <f t="shared" si="1"/>
        <v>0</v>
      </c>
      <c r="M44" s="265" t="str">
        <f>IF(個人成績!CB14=0,"",個人成績!CB14)</f>
        <v/>
      </c>
      <c r="P44" s="128" t="str">
        <f t="shared" si="3"/>
        <v/>
      </c>
      <c r="R44" s="148"/>
      <c r="U44" s="132"/>
    </row>
    <row r="45" spans="1:21" ht="16.5" hidden="1" customHeight="1">
      <c r="A45" s="149" t="s">
        <v>80</v>
      </c>
      <c r="B45" s="141"/>
      <c r="C45" s="175"/>
      <c r="D45" s="141" t="str">
        <f>+個人成績!C39</f>
        <v>-</v>
      </c>
      <c r="E45" s="223" t="s">
        <v>170</v>
      </c>
      <c r="F45" s="142">
        <f>+個人成績!AW39</f>
        <v>0</v>
      </c>
      <c r="G45" s="143">
        <f>+個人成績!BA39</f>
        <v>0</v>
      </c>
      <c r="H45" s="143">
        <f>+個人成績!BE39</f>
        <v>0</v>
      </c>
      <c r="I45" s="144" t="str">
        <f t="shared" si="0"/>
        <v>参考</v>
      </c>
      <c r="J45" s="143">
        <f>+個人成績!BF39</f>
        <v>0</v>
      </c>
      <c r="K45" s="145">
        <f>+個人成績!D39</f>
        <v>0</v>
      </c>
      <c r="L45" s="146">
        <f t="shared" si="1"/>
        <v>0</v>
      </c>
      <c r="M45" s="147" t="str">
        <f>IF(個人成績!CB39=0,"",個人成績!CB39)</f>
        <v/>
      </c>
      <c r="P45" s="128" t="str">
        <f t="shared" si="3"/>
        <v/>
      </c>
      <c r="R45" s="148"/>
      <c r="U45" s="132"/>
    </row>
    <row r="46" spans="1:21" ht="16.5" hidden="1" customHeight="1">
      <c r="A46" s="140" t="s">
        <v>53</v>
      </c>
      <c r="B46" s="141"/>
      <c r="C46" s="175"/>
      <c r="D46" s="141" t="str">
        <f>+個人成績!C47</f>
        <v>-</v>
      </c>
      <c r="E46" s="223" t="s">
        <v>196</v>
      </c>
      <c r="F46" s="142">
        <f>+個人成績!AW47</f>
        <v>0</v>
      </c>
      <c r="G46" s="143">
        <f>+個人成績!BA47</f>
        <v>0</v>
      </c>
      <c r="H46" s="143">
        <f>+個人成績!BE47</f>
        <v>0</v>
      </c>
      <c r="I46" s="144" t="str">
        <f t="shared" si="0"/>
        <v>参考</v>
      </c>
      <c r="J46" s="143">
        <f>+個人成績!BF47</f>
        <v>0</v>
      </c>
      <c r="K46" s="145">
        <f>+個人成績!D47</f>
        <v>0</v>
      </c>
      <c r="L46" s="146">
        <f t="shared" si="1"/>
        <v>0</v>
      </c>
      <c r="M46" s="147" t="str">
        <f>IF(個人成績!CB47=0,"",個人成績!CB47)</f>
        <v/>
      </c>
      <c r="P46" s="128" t="str">
        <f t="shared" si="3"/>
        <v/>
      </c>
      <c r="R46" s="148"/>
      <c r="U46" s="132"/>
    </row>
    <row r="47" spans="1:21" ht="16.5" hidden="1" customHeight="1">
      <c r="A47" s="140" t="s">
        <v>99</v>
      </c>
      <c r="B47" s="141"/>
      <c r="C47" s="175"/>
      <c r="D47" s="141" t="str">
        <f>+個人成績!C9</f>
        <v>-</v>
      </c>
      <c r="E47" s="223" t="s">
        <v>185</v>
      </c>
      <c r="F47" s="142">
        <f>+個人成績!AW9</f>
        <v>0</v>
      </c>
      <c r="G47" s="143">
        <f>+個人成績!BA9</f>
        <v>0</v>
      </c>
      <c r="H47" s="143">
        <f>+個人成績!BE9</f>
        <v>0</v>
      </c>
      <c r="I47" s="144" t="str">
        <f t="shared" si="0"/>
        <v>参考</v>
      </c>
      <c r="J47" s="143">
        <f>+個人成績!BF9</f>
        <v>0</v>
      </c>
      <c r="K47" s="145">
        <f>+個人成績!D9</f>
        <v>0</v>
      </c>
      <c r="L47" s="146">
        <f t="shared" si="1"/>
        <v>0</v>
      </c>
      <c r="M47" s="147" t="str">
        <f>IF(個人成績!CB9=0,"",個人成績!CB9)</f>
        <v/>
      </c>
      <c r="P47" s="128" t="str">
        <f t="shared" si="3"/>
        <v/>
      </c>
      <c r="R47" s="148"/>
      <c r="U47" s="132"/>
    </row>
    <row r="48" spans="1:21" ht="16.5" hidden="1" customHeight="1">
      <c r="A48" s="140" t="s">
        <v>70</v>
      </c>
      <c r="B48" s="141"/>
      <c r="C48" s="175"/>
      <c r="D48" s="141" t="str">
        <f>+個人成績!C22</f>
        <v>-</v>
      </c>
      <c r="E48" s="223" t="s">
        <v>178</v>
      </c>
      <c r="F48" s="142">
        <f>+個人成績!AW22</f>
        <v>0</v>
      </c>
      <c r="G48" s="143">
        <f>+個人成績!BA22</f>
        <v>0</v>
      </c>
      <c r="H48" s="143">
        <f>+個人成績!BE22</f>
        <v>0</v>
      </c>
      <c r="I48" s="144" t="str">
        <f t="shared" si="0"/>
        <v>参考</v>
      </c>
      <c r="J48" s="143">
        <f>+個人成績!BF22</f>
        <v>0</v>
      </c>
      <c r="K48" s="145">
        <f>+個人成績!D22</f>
        <v>0</v>
      </c>
      <c r="L48" s="146">
        <f t="shared" si="1"/>
        <v>0</v>
      </c>
      <c r="M48" s="147" t="str">
        <f>IF(個人成績!CB22=0,"",個人成績!CB22)</f>
        <v/>
      </c>
      <c r="P48" s="128" t="str">
        <f t="shared" si="3"/>
        <v/>
      </c>
      <c r="R48" s="148"/>
      <c r="U48" s="132"/>
    </row>
    <row r="49" spans="1:29" ht="16.5" hidden="1" customHeight="1">
      <c r="A49" s="150" t="s">
        <v>69</v>
      </c>
      <c r="B49" s="141"/>
      <c r="C49" s="177" t="s">
        <v>50</v>
      </c>
      <c r="D49" s="141" t="str">
        <f>+個人成績!C48</f>
        <v>-</v>
      </c>
      <c r="E49" s="223" t="s">
        <v>203</v>
      </c>
      <c r="F49" s="142">
        <f>+個人成績!AW48</f>
        <v>0</v>
      </c>
      <c r="G49" s="143">
        <f>+個人成績!BA48</f>
        <v>0</v>
      </c>
      <c r="H49" s="143">
        <f>+個人成績!BE48</f>
        <v>0</v>
      </c>
      <c r="I49" s="144" t="str">
        <f t="shared" si="0"/>
        <v>参考</v>
      </c>
      <c r="J49" s="143">
        <f>+個人成績!BF48</f>
        <v>0</v>
      </c>
      <c r="K49" s="145">
        <f>+個人成績!D48</f>
        <v>0</v>
      </c>
      <c r="L49" s="146">
        <f t="shared" si="1"/>
        <v>0</v>
      </c>
      <c r="M49" s="147" t="str">
        <f>IF(個人成績!CB48=0,"",個人成績!CB48)</f>
        <v/>
      </c>
      <c r="P49" s="128" t="str">
        <f t="shared" si="3"/>
        <v/>
      </c>
      <c r="R49" s="148"/>
      <c r="U49" s="132"/>
    </row>
    <row r="50" spans="1:29" ht="16.5" hidden="1" customHeight="1">
      <c r="A50" s="298" t="s">
        <v>93</v>
      </c>
      <c r="B50" s="299"/>
      <c r="C50" s="300" t="s">
        <v>43</v>
      </c>
      <c r="D50" s="299" t="str">
        <f>+個人成績!C21</f>
        <v>-</v>
      </c>
      <c r="E50" s="304" t="s">
        <v>206</v>
      </c>
      <c r="F50" s="305">
        <f>+個人成績!AW21</f>
        <v>0</v>
      </c>
      <c r="G50" s="306">
        <f>+個人成績!BA21</f>
        <v>0</v>
      </c>
      <c r="H50" s="306">
        <f>+個人成績!BE21</f>
        <v>0</v>
      </c>
      <c r="I50" s="307" t="str">
        <f t="shared" si="0"/>
        <v>参考</v>
      </c>
      <c r="J50" s="306">
        <f>+個人成績!BF21</f>
        <v>0</v>
      </c>
      <c r="K50" s="308">
        <f>+個人成績!D21</f>
        <v>3</v>
      </c>
      <c r="L50" s="309">
        <f t="shared" si="1"/>
        <v>3</v>
      </c>
      <c r="M50" s="310" t="str">
        <f>IF(個人成績!CB21=0,"",個人成績!CB21)</f>
        <v/>
      </c>
      <c r="P50" s="128" t="str">
        <f t="shared" si="3"/>
        <v/>
      </c>
      <c r="R50" s="148"/>
      <c r="U50" s="132"/>
    </row>
    <row r="51" spans="1:29" ht="16.5" hidden="1" customHeight="1">
      <c r="A51" s="298" t="s">
        <v>87</v>
      </c>
      <c r="B51" s="299"/>
      <c r="D51" s="299" t="str">
        <f>+個人成績!C42</f>
        <v>-</v>
      </c>
      <c r="E51" s="302" t="s">
        <v>169</v>
      </c>
      <c r="F51" s="305">
        <f>+個人成績!AW42</f>
        <v>0</v>
      </c>
      <c r="G51" s="306">
        <f>+個人成績!BA42</f>
        <v>0</v>
      </c>
      <c r="H51" s="306">
        <f>+個人成績!BE42</f>
        <v>0</v>
      </c>
      <c r="I51" s="307" t="str">
        <f t="shared" si="0"/>
        <v>参考</v>
      </c>
      <c r="J51" s="306">
        <f>+個人成績!BF42</f>
        <v>0</v>
      </c>
      <c r="K51" s="308">
        <f>+個人成績!D42</f>
        <v>5</v>
      </c>
      <c r="L51" s="309">
        <f t="shared" si="1"/>
        <v>5</v>
      </c>
      <c r="M51" s="310" t="str">
        <f>IF(個人成績!CB42=0,"",個人成績!CB42)</f>
        <v/>
      </c>
      <c r="P51" s="128" t="str">
        <f t="shared" si="3"/>
        <v/>
      </c>
      <c r="R51" s="148"/>
      <c r="U51" s="132"/>
    </row>
    <row r="52" spans="1:29" ht="16.5" hidden="1" customHeight="1">
      <c r="A52" s="150" t="s">
        <v>57</v>
      </c>
      <c r="B52" s="254"/>
      <c r="C52" s="176"/>
      <c r="D52" s="255"/>
      <c r="E52" s="256"/>
      <c r="F52" s="143"/>
      <c r="G52" s="143"/>
      <c r="H52" s="143"/>
      <c r="I52" s="144"/>
      <c r="J52" s="143"/>
      <c r="K52" s="145"/>
      <c r="L52" s="257"/>
      <c r="M52" s="258"/>
      <c r="P52" s="128"/>
      <c r="R52" s="148"/>
      <c r="U52" s="132"/>
    </row>
    <row r="53" spans="1:29" ht="14.25" hidden="1" customHeight="1" thickBot="1">
      <c r="B53" s="322" t="s">
        <v>122</v>
      </c>
      <c r="C53" s="322"/>
      <c r="D53" s="128">
        <f>SUBTOTAL(3,D8:D52)</f>
        <v>25</v>
      </c>
      <c r="E53" s="285" t="s">
        <v>142</v>
      </c>
      <c r="F53" s="286">
        <f>SUM(F8:F52)/D53</f>
        <v>33</v>
      </c>
      <c r="G53" s="286">
        <f>SUM(G8:G52)/D53</f>
        <v>31.56</v>
      </c>
      <c r="H53" s="286">
        <f>SUM(H8:H52)/D53</f>
        <v>30.96</v>
      </c>
      <c r="I53" s="287"/>
      <c r="J53" s="286">
        <f>SUM(J8:J50)/D53</f>
        <v>0.84</v>
      </c>
      <c r="K53" s="288"/>
      <c r="L53" s="286">
        <f>SUM(L8:L50)/D53</f>
        <v>97.6</v>
      </c>
      <c r="M53" s="128"/>
      <c r="N53" s="152"/>
      <c r="O53" s="152"/>
      <c r="P53" s="153"/>
      <c r="R53" s="148"/>
      <c r="U53" s="132"/>
    </row>
    <row r="54" spans="1:29" ht="16.5" hidden="1" customHeight="1" thickBot="1">
      <c r="A54" s="135"/>
      <c r="B54" s="266" t="s">
        <v>143</v>
      </c>
      <c r="C54" s="267"/>
      <c r="D54" s="268"/>
      <c r="E54" s="151" t="s">
        <v>148</v>
      </c>
      <c r="F54" s="269" t="str">
        <f>+個人成績!BF52</f>
        <v/>
      </c>
      <c r="G54" s="269" t="str">
        <f>+個人成績!BH52</f>
        <v/>
      </c>
      <c r="H54" s="269" t="str">
        <f>+個人成績!BJ52</f>
        <v/>
      </c>
      <c r="I54" s="269" t="str">
        <f>+個人成績!BL52</f>
        <v/>
      </c>
      <c r="J54" s="269"/>
      <c r="K54" s="269"/>
      <c r="L54" s="269"/>
      <c r="M54" s="268"/>
      <c r="N54" s="154"/>
      <c r="O54" s="218"/>
      <c r="P54" s="153"/>
      <c r="R54" s="148"/>
      <c r="U54" s="132"/>
    </row>
    <row r="55" spans="1:29" s="152" customFormat="1" ht="13.5" hidden="1" customHeight="1">
      <c r="A55" s="135"/>
      <c r="B55" s="155" t="s">
        <v>144</v>
      </c>
      <c r="C55" s="156"/>
      <c r="D55" s="157"/>
      <c r="E55" s="158"/>
      <c r="F55" s="159"/>
      <c r="G55" s="159"/>
      <c r="H55" s="159"/>
      <c r="I55" s="159"/>
      <c r="J55" s="159"/>
      <c r="K55" s="159"/>
      <c r="L55" s="159"/>
      <c r="M55" s="160"/>
      <c r="N55" s="154"/>
      <c r="O55" s="218"/>
      <c r="P55" s="153"/>
      <c r="R55" s="148"/>
    </row>
    <row r="56" spans="1:29" s="152" customFormat="1" ht="13.5" hidden="1" customHeight="1">
      <c r="A56" s="135"/>
      <c r="B56" s="161" t="s">
        <v>145</v>
      </c>
      <c r="C56" s="162"/>
      <c r="D56" s="163"/>
      <c r="E56" s="164"/>
      <c r="F56" s="165"/>
      <c r="G56" s="165"/>
      <c r="H56" s="165"/>
      <c r="I56" s="165"/>
      <c r="J56" s="165"/>
      <c r="K56" s="165"/>
      <c r="L56" s="165"/>
      <c r="M56" s="166"/>
      <c r="N56" s="154"/>
      <c r="O56" s="218"/>
      <c r="P56" s="153"/>
      <c r="R56" s="148"/>
      <c r="S56" s="226"/>
      <c r="T56" s="226"/>
      <c r="U56" s="226"/>
      <c r="V56" s="226"/>
      <c r="W56" s="226"/>
      <c r="X56" s="226"/>
      <c r="Y56" s="245"/>
      <c r="Z56" s="246"/>
      <c r="AA56" s="246"/>
      <c r="AB56" s="246"/>
    </row>
    <row r="57" spans="1:29" s="152" customFormat="1" ht="13.5" hidden="1" customHeight="1">
      <c r="A57" s="135"/>
      <c r="B57" s="161" t="s">
        <v>146</v>
      </c>
      <c r="C57" s="162"/>
      <c r="D57" s="163"/>
      <c r="E57" s="164"/>
      <c r="F57" s="165"/>
      <c r="G57" s="165"/>
      <c r="H57" s="165"/>
      <c r="I57" s="165"/>
      <c r="J57" s="165"/>
      <c r="K57" s="165"/>
      <c r="L57" s="165"/>
      <c r="M57" s="166"/>
      <c r="N57" s="154"/>
      <c r="O57" s="218"/>
      <c r="P57" s="153"/>
      <c r="R57" s="148"/>
      <c r="U57" s="139"/>
    </row>
    <row r="58" spans="1:29" s="152" customFormat="1" ht="14.25" hidden="1" customHeight="1" thickBot="1">
      <c r="A58" s="135"/>
      <c r="B58" s="167" t="s">
        <v>147</v>
      </c>
      <c r="C58" s="168"/>
      <c r="D58" s="169"/>
      <c r="E58" s="170"/>
      <c r="F58" s="171"/>
      <c r="G58" s="171"/>
      <c r="H58" s="171"/>
      <c r="I58" s="171"/>
      <c r="J58" s="171"/>
      <c r="K58" s="171"/>
      <c r="L58" s="171"/>
      <c r="M58" s="172"/>
      <c r="N58" s="154"/>
      <c r="O58" s="218"/>
      <c r="P58" s="153"/>
      <c r="R58" s="148"/>
      <c r="U58" s="139"/>
    </row>
    <row r="59" spans="1:29">
      <c r="B59" s="173"/>
      <c r="C59" s="173"/>
      <c r="D59" s="173"/>
      <c r="E59" s="173"/>
      <c r="F59" s="174"/>
      <c r="G59" s="174"/>
      <c r="H59" s="174"/>
      <c r="I59" s="174"/>
      <c r="J59" s="174"/>
      <c r="K59" s="174"/>
      <c r="L59" s="174"/>
      <c r="M59" s="174"/>
      <c r="R59" s="148"/>
    </row>
    <row r="61" spans="1:29">
      <c r="T61" s="226"/>
      <c r="U61" s="227" t="s">
        <v>250</v>
      </c>
      <c r="V61" s="226"/>
      <c r="W61" s="226"/>
      <c r="X61" s="227"/>
      <c r="Y61" s="226"/>
      <c r="Z61" s="226"/>
      <c r="AA61" s="226"/>
      <c r="AB61" s="319" t="s">
        <v>248</v>
      </c>
      <c r="AC61" s="319"/>
    </row>
    <row r="62" spans="1:29" ht="24">
      <c r="T62" s="228"/>
      <c r="U62" s="229" t="s">
        <v>244</v>
      </c>
      <c r="V62" s="230" t="s">
        <v>245</v>
      </c>
      <c r="W62" s="230" t="s">
        <v>247</v>
      </c>
      <c r="X62" s="230" t="s">
        <v>209</v>
      </c>
      <c r="Y62" s="231" t="s">
        <v>249</v>
      </c>
      <c r="Z62" s="232" t="s">
        <v>246</v>
      </c>
      <c r="AA62" s="232" t="s">
        <v>252</v>
      </c>
      <c r="AB62" s="230" t="s">
        <v>249</v>
      </c>
      <c r="AC62" s="230" t="s">
        <v>246</v>
      </c>
    </row>
    <row r="63" spans="1:29">
      <c r="T63" s="233">
        <v>1</v>
      </c>
      <c r="U63" s="234" t="s">
        <v>150</v>
      </c>
      <c r="V63" s="250" t="s">
        <v>205</v>
      </c>
      <c r="W63" s="235">
        <f>SUMIF(E8:E52,V63,L8:L52)</f>
        <v>106</v>
      </c>
      <c r="X63" s="235">
        <f>SUMIF(E8:E52,V63,J8:J52)</f>
        <v>0</v>
      </c>
      <c r="Y63" s="236">
        <v>106</v>
      </c>
      <c r="Z63" s="237"/>
      <c r="AA63" s="237"/>
      <c r="AB63" s="238" t="str">
        <f t="shared" ref="AB63:AB108" si="4">IF(W63=Y63,"-","NG")</f>
        <v>-</v>
      </c>
      <c r="AC63" s="238" t="str">
        <f t="shared" ref="AC63:AC108" si="5">IF(X63=Z63,"-","NG")</f>
        <v>-</v>
      </c>
    </row>
    <row r="64" spans="1:29">
      <c r="T64" s="233">
        <v>2</v>
      </c>
      <c r="U64" s="239" t="s">
        <v>210</v>
      </c>
      <c r="V64" s="251" t="s">
        <v>186</v>
      </c>
      <c r="W64" s="235">
        <f>SUMIF(E8:E52,V64,L8:L52)</f>
        <v>101</v>
      </c>
      <c r="X64" s="235">
        <f>SUMIF(E8:E52,V64,J8:J52)</f>
        <v>2</v>
      </c>
      <c r="Y64" s="236">
        <v>101</v>
      </c>
      <c r="Z64" s="237">
        <v>2</v>
      </c>
      <c r="AA64" s="237"/>
      <c r="AB64" s="238" t="str">
        <f t="shared" si="4"/>
        <v>-</v>
      </c>
      <c r="AC64" s="238" t="str">
        <f t="shared" si="5"/>
        <v>-</v>
      </c>
    </row>
    <row r="65" spans="20:29">
      <c r="T65" s="233">
        <v>3</v>
      </c>
      <c r="U65" s="239" t="s">
        <v>13</v>
      </c>
      <c r="V65" s="251" t="s">
        <v>201</v>
      </c>
      <c r="W65" s="235">
        <f>SUMIF(E8:E52,V65,L8:L52)</f>
        <v>100</v>
      </c>
      <c r="X65" s="235">
        <f>SUMIF(E8:E52,V65,J8:J52)</f>
        <v>0</v>
      </c>
      <c r="Y65" s="236">
        <v>100</v>
      </c>
      <c r="Z65" s="237"/>
      <c r="AA65" s="237"/>
      <c r="AB65" s="238" t="str">
        <f t="shared" si="4"/>
        <v>-</v>
      </c>
      <c r="AC65" s="238" t="str">
        <f t="shared" si="5"/>
        <v>-</v>
      </c>
    </row>
    <row r="66" spans="20:29">
      <c r="T66" s="233">
        <v>4</v>
      </c>
      <c r="U66" s="239" t="s">
        <v>211</v>
      </c>
      <c r="V66" s="251" t="s">
        <v>192</v>
      </c>
      <c r="W66" s="235">
        <f>SUMIF(E8:E52,V66,L8:L52)</f>
        <v>96</v>
      </c>
      <c r="X66" s="235">
        <f>SUMIF(E8:E52,V66,J8:J52)</f>
        <v>1</v>
      </c>
      <c r="Y66" s="236">
        <v>96</v>
      </c>
      <c r="Z66" s="237">
        <v>1</v>
      </c>
      <c r="AA66" s="237"/>
      <c r="AB66" s="238" t="str">
        <f t="shared" si="4"/>
        <v>-</v>
      </c>
      <c r="AC66" s="238" t="str">
        <f t="shared" si="5"/>
        <v>-</v>
      </c>
    </row>
    <row r="67" spans="20:29">
      <c r="T67" s="233">
        <v>5</v>
      </c>
      <c r="U67" s="239" t="s">
        <v>212</v>
      </c>
      <c r="V67" s="251" t="s">
        <v>180</v>
      </c>
      <c r="W67" s="235">
        <f>SUMIF(E8:E52,V67,L8:L52)</f>
        <v>95</v>
      </c>
      <c r="X67" s="235">
        <f>SUMIF(E8:E52,V67,J8:J52)</f>
        <v>1</v>
      </c>
      <c r="Y67" s="236">
        <v>95</v>
      </c>
      <c r="Z67" s="237">
        <v>1</v>
      </c>
      <c r="AA67" s="237"/>
      <c r="AB67" s="238" t="str">
        <f t="shared" si="4"/>
        <v>-</v>
      </c>
      <c r="AC67" s="238" t="str">
        <f t="shared" si="5"/>
        <v>-</v>
      </c>
    </row>
    <row r="68" spans="20:29">
      <c r="T68" s="233">
        <v>6</v>
      </c>
      <c r="U68" s="239" t="s">
        <v>193</v>
      </c>
      <c r="V68" s="251" t="s">
        <v>193</v>
      </c>
      <c r="W68" s="235">
        <f>SUMIF(E8:E52,V68,L8:L52)</f>
        <v>0</v>
      </c>
      <c r="X68" s="235">
        <f>SUMIF(E8:E52,V68,J8:J52)</f>
        <v>0</v>
      </c>
      <c r="Y68" s="236"/>
      <c r="Z68" s="237"/>
      <c r="AA68" s="237"/>
      <c r="AB68" s="238" t="str">
        <f t="shared" si="4"/>
        <v>-</v>
      </c>
      <c r="AC68" s="238" t="str">
        <f t="shared" si="5"/>
        <v>-</v>
      </c>
    </row>
    <row r="69" spans="20:29">
      <c r="T69" s="233">
        <v>7</v>
      </c>
      <c r="U69" s="239" t="s">
        <v>213</v>
      </c>
      <c r="V69" s="251" t="s">
        <v>176</v>
      </c>
      <c r="W69" s="235">
        <f>SUMIF(E8:E52,V69,L8:L52)</f>
        <v>102</v>
      </c>
      <c r="X69" s="235">
        <f>SUMIF(E8:E52,V69,J8:J52)</f>
        <v>0</v>
      </c>
      <c r="Y69" s="236">
        <v>102</v>
      </c>
      <c r="Z69" s="237"/>
      <c r="AA69" s="237"/>
      <c r="AB69" s="238" t="str">
        <f t="shared" si="4"/>
        <v>-</v>
      </c>
      <c r="AC69" s="238" t="str">
        <f t="shared" si="5"/>
        <v>-</v>
      </c>
    </row>
    <row r="70" spans="20:29">
      <c r="T70" s="233">
        <v>8</v>
      </c>
      <c r="U70" s="239" t="s">
        <v>214</v>
      </c>
      <c r="V70" s="251" t="s">
        <v>120</v>
      </c>
      <c r="W70" s="235">
        <f>SUMIF(E8:E52,V70,L8:L52)</f>
        <v>0</v>
      </c>
      <c r="X70" s="235">
        <f>SUMIF(E8:E52,V70,J8:J52)</f>
        <v>0</v>
      </c>
      <c r="Y70" s="236"/>
      <c r="Z70" s="237">
        <v>0</v>
      </c>
      <c r="AA70" s="237"/>
      <c r="AB70" s="238" t="str">
        <f t="shared" si="4"/>
        <v>-</v>
      </c>
      <c r="AC70" s="238" t="str">
        <f t="shared" si="5"/>
        <v>-</v>
      </c>
    </row>
    <row r="71" spans="20:29">
      <c r="T71" s="233">
        <v>9</v>
      </c>
      <c r="U71" s="239" t="s">
        <v>215</v>
      </c>
      <c r="V71" s="251" t="s">
        <v>194</v>
      </c>
      <c r="W71" s="235">
        <f>SUMIF(E8:E52,V71,L8:L52)</f>
        <v>90</v>
      </c>
      <c r="X71" s="235">
        <f>SUMIF(E8:E52,V71,J8:J52)</f>
        <v>1</v>
      </c>
      <c r="Y71" s="236">
        <v>90</v>
      </c>
      <c r="Z71" s="237">
        <v>1</v>
      </c>
      <c r="AA71" s="237">
        <v>3</v>
      </c>
      <c r="AB71" s="238" t="str">
        <f t="shared" si="4"/>
        <v>-</v>
      </c>
      <c r="AC71" s="238" t="str">
        <f t="shared" si="5"/>
        <v>-</v>
      </c>
    </row>
    <row r="72" spans="20:29">
      <c r="T72" s="233">
        <v>10</v>
      </c>
      <c r="U72" s="234" t="s">
        <v>5</v>
      </c>
      <c r="V72" s="250" t="s">
        <v>200</v>
      </c>
      <c r="W72" s="235">
        <f>SUMIF(E8:E52,V72,L8:L52)</f>
        <v>100</v>
      </c>
      <c r="X72" s="235">
        <f>SUMIF(E8:E52,V72,J8:J52)</f>
        <v>0</v>
      </c>
      <c r="Y72" s="236">
        <v>100</v>
      </c>
      <c r="Z72" s="237"/>
      <c r="AA72" s="237"/>
      <c r="AB72" s="238" t="str">
        <f t="shared" si="4"/>
        <v>-</v>
      </c>
      <c r="AC72" s="238" t="str">
        <f t="shared" si="5"/>
        <v>-</v>
      </c>
    </row>
    <row r="73" spans="20:29">
      <c r="T73" s="233">
        <v>11</v>
      </c>
      <c r="U73" s="234" t="s">
        <v>216</v>
      </c>
      <c r="V73" s="250" t="s">
        <v>182</v>
      </c>
      <c r="W73" s="235">
        <f>SUMIF(E8:E52,V73,L8:L52)</f>
        <v>93</v>
      </c>
      <c r="X73" s="235">
        <f>SUMIF(E8:E52,V73,J8:J52)</f>
        <v>2</v>
      </c>
      <c r="Y73" s="236">
        <v>93</v>
      </c>
      <c r="Z73" s="237">
        <v>2</v>
      </c>
      <c r="AA73" s="237">
        <v>5</v>
      </c>
      <c r="AB73" s="238" t="str">
        <f t="shared" si="4"/>
        <v>-</v>
      </c>
      <c r="AC73" s="238" t="str">
        <f t="shared" si="5"/>
        <v>-</v>
      </c>
    </row>
    <row r="74" spans="20:29">
      <c r="T74" s="233">
        <v>12</v>
      </c>
      <c r="U74" s="239" t="s">
        <v>217</v>
      </c>
      <c r="V74" s="251" t="s">
        <v>169</v>
      </c>
      <c r="W74" s="235">
        <v>0</v>
      </c>
      <c r="X74" s="235"/>
      <c r="Y74" s="236"/>
      <c r="Z74" s="237"/>
      <c r="AA74" s="237"/>
      <c r="AB74" s="238" t="str">
        <f t="shared" si="4"/>
        <v>-</v>
      </c>
      <c r="AC74" s="238" t="str">
        <f t="shared" si="5"/>
        <v>-</v>
      </c>
    </row>
    <row r="75" spans="20:29">
      <c r="T75" s="233">
        <v>13</v>
      </c>
      <c r="U75" s="239" t="s">
        <v>2</v>
      </c>
      <c r="V75" s="251" t="s">
        <v>206</v>
      </c>
      <c r="W75" s="235"/>
      <c r="X75" s="235"/>
      <c r="Y75" s="236"/>
      <c r="Z75" s="237"/>
      <c r="AA75" s="237"/>
      <c r="AB75" s="238" t="str">
        <f t="shared" si="4"/>
        <v>-</v>
      </c>
      <c r="AC75" s="238" t="str">
        <f t="shared" si="5"/>
        <v>-</v>
      </c>
    </row>
    <row r="76" spans="20:29">
      <c r="T76" s="233">
        <v>14</v>
      </c>
      <c r="U76" s="239" t="s">
        <v>218</v>
      </c>
      <c r="V76" s="251" t="s">
        <v>195</v>
      </c>
      <c r="W76" s="235">
        <f>SUMIF(E8:E52,V76,L8:L52)</f>
        <v>97</v>
      </c>
      <c r="X76" s="235">
        <f>SUMIF(E8:E52,V76,J8:J52)</f>
        <v>1</v>
      </c>
      <c r="Y76" s="236">
        <v>97</v>
      </c>
      <c r="Z76" s="237">
        <v>1</v>
      </c>
      <c r="AA76" s="237"/>
      <c r="AB76" s="238" t="str">
        <f t="shared" si="4"/>
        <v>-</v>
      </c>
      <c r="AC76" s="238" t="str">
        <f t="shared" si="5"/>
        <v>-</v>
      </c>
    </row>
    <row r="77" spans="20:29">
      <c r="T77" s="233">
        <v>15</v>
      </c>
      <c r="U77" s="239" t="s">
        <v>219</v>
      </c>
      <c r="V77" s="251" t="s">
        <v>181</v>
      </c>
      <c r="W77" s="235">
        <f>SUMIF(E8:E52,V77,L8:L52)</f>
        <v>95</v>
      </c>
      <c r="X77" s="235">
        <f>SUMIF(E8:E52,V77,J8:J52)</f>
        <v>1</v>
      </c>
      <c r="Y77" s="236">
        <v>95</v>
      </c>
      <c r="Z77" s="237">
        <v>1</v>
      </c>
      <c r="AA77" s="237"/>
      <c r="AB77" s="238" t="str">
        <f t="shared" si="4"/>
        <v>-</v>
      </c>
      <c r="AC77" s="238" t="str">
        <f t="shared" si="5"/>
        <v>-</v>
      </c>
    </row>
    <row r="78" spans="20:29">
      <c r="T78" s="233">
        <v>16</v>
      </c>
      <c r="U78" s="239" t="s">
        <v>119</v>
      </c>
      <c r="V78" s="251" t="s">
        <v>207</v>
      </c>
      <c r="W78" s="235">
        <f>SUMIF(E8:E52,V78,L8:L52)</f>
        <v>100</v>
      </c>
      <c r="X78" s="235">
        <f>SUMIF(E8:E52,V78,J8:J52)</f>
        <v>1</v>
      </c>
      <c r="Y78" s="236">
        <v>100</v>
      </c>
      <c r="Z78" s="237">
        <v>1</v>
      </c>
      <c r="AA78" s="237"/>
      <c r="AB78" s="238" t="str">
        <f t="shared" si="4"/>
        <v>-</v>
      </c>
      <c r="AC78" s="238" t="str">
        <f t="shared" si="5"/>
        <v>-</v>
      </c>
    </row>
    <row r="79" spans="20:29">
      <c r="T79" s="233">
        <v>17</v>
      </c>
      <c r="U79" s="239" t="s">
        <v>220</v>
      </c>
      <c r="V79" s="251" t="s">
        <v>184</v>
      </c>
      <c r="W79" s="235">
        <f>SUMIF(E8:E52,V79,L8:L52)</f>
        <v>76</v>
      </c>
      <c r="X79" s="235">
        <f>SUMIF(E8:E52,V79,J8:J52)</f>
        <v>0</v>
      </c>
      <c r="Y79" s="236"/>
      <c r="Z79" s="237"/>
      <c r="AA79" s="237"/>
      <c r="AB79" s="238" t="str">
        <f t="shared" si="4"/>
        <v>NG</v>
      </c>
      <c r="AC79" s="238" t="str">
        <f t="shared" si="5"/>
        <v>-</v>
      </c>
    </row>
    <row r="80" spans="20:29">
      <c r="T80" s="233">
        <v>18</v>
      </c>
      <c r="U80" s="239" t="s">
        <v>221</v>
      </c>
      <c r="V80" s="251" t="s">
        <v>171</v>
      </c>
      <c r="W80" s="235">
        <f>SUMIF(E8:E52,V80,L8:L52)</f>
        <v>100</v>
      </c>
      <c r="X80" s="235">
        <f>SUMIF(E8:E52,V80,J8:J52)</f>
        <v>0</v>
      </c>
      <c r="Y80" s="236">
        <v>100</v>
      </c>
      <c r="Z80" s="237"/>
      <c r="AA80" s="237"/>
      <c r="AB80" s="238" t="str">
        <f t="shared" si="4"/>
        <v>-</v>
      </c>
      <c r="AC80" s="238" t="str">
        <f t="shared" si="5"/>
        <v>-</v>
      </c>
    </row>
    <row r="81" spans="20:29">
      <c r="T81" s="233">
        <v>19</v>
      </c>
      <c r="U81" s="234" t="s">
        <v>222</v>
      </c>
      <c r="V81" s="252" t="s">
        <v>183</v>
      </c>
      <c r="W81" s="235">
        <f>SUMIF(E8:E52,V81,L8:L52)</f>
        <v>0</v>
      </c>
      <c r="X81" s="235">
        <f>SUMIF(E8:E52,V81,J8:J52)</f>
        <v>0</v>
      </c>
      <c r="Y81" s="236"/>
      <c r="Z81" s="237"/>
      <c r="AA81" s="237"/>
      <c r="AB81" s="238" t="str">
        <f t="shared" si="4"/>
        <v>-</v>
      </c>
      <c r="AC81" s="238" t="str">
        <f t="shared" si="5"/>
        <v>-</v>
      </c>
    </row>
    <row r="82" spans="20:29">
      <c r="T82" s="233">
        <v>20</v>
      </c>
      <c r="U82" s="239" t="s">
        <v>223</v>
      </c>
      <c r="V82" s="251" t="s">
        <v>139</v>
      </c>
      <c r="W82" s="235">
        <f>SUMIF(E8:E52,V82,L8:L52)</f>
        <v>103</v>
      </c>
      <c r="X82" s="235">
        <f>SUMIF(E8:E52,V82,J8:J52)</f>
        <v>0</v>
      </c>
      <c r="Y82" s="236">
        <v>103</v>
      </c>
      <c r="Z82" s="237"/>
      <c r="AA82" s="237"/>
      <c r="AB82" s="238" t="str">
        <f t="shared" si="4"/>
        <v>-</v>
      </c>
      <c r="AC82" s="238" t="str">
        <f t="shared" si="5"/>
        <v>-</v>
      </c>
    </row>
    <row r="83" spans="20:29">
      <c r="T83" s="233">
        <v>21</v>
      </c>
      <c r="U83" s="239" t="s">
        <v>224</v>
      </c>
      <c r="V83" s="251" t="s">
        <v>137</v>
      </c>
      <c r="W83" s="235">
        <f>SUMIF(E8:E52,V83,L8:L52)</f>
        <v>88</v>
      </c>
      <c r="X83" s="235">
        <f>SUMIF(E8:E52,V83,J8:J52)</f>
        <v>2</v>
      </c>
      <c r="Y83" s="236">
        <v>88</v>
      </c>
      <c r="Z83" s="237">
        <v>2</v>
      </c>
      <c r="AA83" s="237">
        <v>1</v>
      </c>
      <c r="AB83" s="238" t="str">
        <f t="shared" si="4"/>
        <v>-</v>
      </c>
      <c r="AC83" s="238" t="str">
        <f t="shared" si="5"/>
        <v>-</v>
      </c>
    </row>
    <row r="84" spans="20:29">
      <c r="T84" s="233">
        <v>22</v>
      </c>
      <c r="U84" s="234" t="s">
        <v>225</v>
      </c>
      <c r="V84" s="252" t="s">
        <v>204</v>
      </c>
      <c r="W84" s="235">
        <f>SUMIF(E8:E52,V84,L8:L52)</f>
        <v>92</v>
      </c>
      <c r="X84" s="235">
        <f>SUMIF(E8:E52,V84,J8:J52)</f>
        <v>1</v>
      </c>
      <c r="Y84" s="236">
        <v>92</v>
      </c>
      <c r="Z84" s="237">
        <v>1</v>
      </c>
      <c r="AA84" s="237">
        <v>4</v>
      </c>
      <c r="AB84" s="238" t="str">
        <f t="shared" si="4"/>
        <v>-</v>
      </c>
      <c r="AC84" s="238" t="str">
        <f t="shared" si="5"/>
        <v>-</v>
      </c>
    </row>
    <row r="85" spans="20:29">
      <c r="T85" s="233">
        <v>23</v>
      </c>
      <c r="U85" s="234" t="s">
        <v>226</v>
      </c>
      <c r="V85" s="250" t="s">
        <v>174</v>
      </c>
      <c r="W85" s="235">
        <f>SUMIF(E8:E52,V85,L8:L52)</f>
        <v>0</v>
      </c>
      <c r="X85" s="235">
        <f>SUMIF(E8:E52,V85,J8:J52)</f>
        <v>0</v>
      </c>
      <c r="Y85" s="236"/>
      <c r="Z85" s="237"/>
      <c r="AA85" s="237"/>
      <c r="AB85" s="238" t="str">
        <f t="shared" si="4"/>
        <v>-</v>
      </c>
      <c r="AC85" s="238" t="str">
        <f t="shared" si="5"/>
        <v>-</v>
      </c>
    </row>
    <row r="86" spans="20:29">
      <c r="T86" s="233">
        <v>24</v>
      </c>
      <c r="U86" s="234" t="s">
        <v>227</v>
      </c>
      <c r="V86" s="250" t="s">
        <v>172</v>
      </c>
      <c r="W86" s="235">
        <f>SUMIF(E8:E52,V86,L8:L52)</f>
        <v>103</v>
      </c>
      <c r="X86" s="235">
        <f>SUMIF(E8:E52,V86,J8:J52)</f>
        <v>0</v>
      </c>
      <c r="Y86" s="236">
        <v>103</v>
      </c>
      <c r="Z86" s="237"/>
      <c r="AA86" s="237"/>
      <c r="AB86" s="238" t="str">
        <f t="shared" si="4"/>
        <v>-</v>
      </c>
      <c r="AC86" s="238" t="str">
        <f t="shared" si="5"/>
        <v>-</v>
      </c>
    </row>
    <row r="87" spans="20:29">
      <c r="T87" s="233">
        <v>25</v>
      </c>
      <c r="U87" s="239" t="s">
        <v>228</v>
      </c>
      <c r="V87" s="251" t="s">
        <v>188</v>
      </c>
      <c r="W87" s="235">
        <f>SUMIF(E8:E52,V87,L8:L52)</f>
        <v>0</v>
      </c>
      <c r="X87" s="235">
        <f>SUMIF(E8:E52,V87,J8:J52)</f>
        <v>0</v>
      </c>
      <c r="Y87" s="236"/>
      <c r="Z87" s="237"/>
      <c r="AA87" s="237"/>
      <c r="AB87" s="238" t="str">
        <f t="shared" si="4"/>
        <v>-</v>
      </c>
      <c r="AC87" s="238" t="str">
        <f t="shared" si="5"/>
        <v>-</v>
      </c>
    </row>
    <row r="88" spans="20:29">
      <c r="T88" s="233">
        <v>26</v>
      </c>
      <c r="U88" s="234" t="s">
        <v>229</v>
      </c>
      <c r="V88" s="252" t="s">
        <v>121</v>
      </c>
      <c r="W88" s="235">
        <f>SUMIF(E8:E52,V88,L8:L52)</f>
        <v>0</v>
      </c>
      <c r="X88" s="235">
        <f>SUMIF(E8:E52,V88,J8:J52)</f>
        <v>0</v>
      </c>
      <c r="Y88" s="236"/>
      <c r="Z88" s="237"/>
      <c r="AA88" s="237"/>
      <c r="AB88" s="238" t="str">
        <f t="shared" si="4"/>
        <v>-</v>
      </c>
      <c r="AC88" s="238" t="str">
        <f t="shared" si="5"/>
        <v>-</v>
      </c>
    </row>
    <row r="89" spans="20:29">
      <c r="T89" s="233">
        <v>27</v>
      </c>
      <c r="U89" s="239" t="s">
        <v>173</v>
      </c>
      <c r="V89" s="251" t="s">
        <v>173</v>
      </c>
      <c r="W89" s="235">
        <f>SUMIF(E8:E52,V89,L8:L52)</f>
        <v>114</v>
      </c>
      <c r="X89" s="235">
        <f>SUMIF(E8:E52,V89,J8:J52)</f>
        <v>0</v>
      </c>
      <c r="Y89" s="236">
        <v>114</v>
      </c>
      <c r="Z89" s="237"/>
      <c r="AA89" s="237"/>
      <c r="AB89" s="238" t="str">
        <f t="shared" si="4"/>
        <v>-</v>
      </c>
      <c r="AC89" s="238" t="str">
        <f t="shared" si="5"/>
        <v>-</v>
      </c>
    </row>
    <row r="90" spans="20:29">
      <c r="T90" s="233">
        <v>28</v>
      </c>
      <c r="U90" s="239" t="s">
        <v>0</v>
      </c>
      <c r="V90" s="251" t="s">
        <v>251</v>
      </c>
      <c r="W90" s="235">
        <f>SUMIF(E8:E52,V90,L8:L52)</f>
        <v>0</v>
      </c>
      <c r="X90" s="235">
        <f>SUMIF(E8:E52,V90,J8:J52)</f>
        <v>0</v>
      </c>
      <c r="Y90" s="236"/>
      <c r="Z90" s="237"/>
      <c r="AA90" s="237"/>
      <c r="AB90" s="238" t="str">
        <f t="shared" si="4"/>
        <v>-</v>
      </c>
      <c r="AC90" s="238" t="str">
        <f t="shared" si="5"/>
        <v>-</v>
      </c>
    </row>
    <row r="91" spans="20:29">
      <c r="T91" s="233">
        <v>29</v>
      </c>
      <c r="U91" s="234" t="s">
        <v>230</v>
      </c>
      <c r="V91" s="252" t="s">
        <v>175</v>
      </c>
      <c r="W91" s="235">
        <f>SUMIF(E8:E52,V91,L8:L52)</f>
        <v>98</v>
      </c>
      <c r="X91" s="235">
        <f>SUMIF(E8:E52,V91,J8:J52)</f>
        <v>1</v>
      </c>
      <c r="Y91" s="236">
        <v>98</v>
      </c>
      <c r="Z91" s="237">
        <v>1</v>
      </c>
      <c r="AA91" s="237"/>
      <c r="AB91" s="238" t="str">
        <f t="shared" si="4"/>
        <v>-</v>
      </c>
      <c r="AC91" s="238" t="str">
        <f t="shared" si="5"/>
        <v>-</v>
      </c>
    </row>
    <row r="92" spans="20:29">
      <c r="T92" s="233">
        <v>30</v>
      </c>
      <c r="U92" s="234" t="s">
        <v>140</v>
      </c>
      <c r="V92" s="252" t="s">
        <v>199</v>
      </c>
      <c r="W92" s="235">
        <f>SUMIF(E8:E52,V92,L8:L52)</f>
        <v>0</v>
      </c>
      <c r="X92" s="235">
        <f>SUMIF(E8:E52,V92,J8:J52)</f>
        <v>0</v>
      </c>
      <c r="Y92" s="236"/>
      <c r="Z92" s="237"/>
      <c r="AA92" s="237"/>
      <c r="AB92" s="238" t="str">
        <f t="shared" si="4"/>
        <v>-</v>
      </c>
      <c r="AC92" s="238" t="str">
        <f t="shared" si="5"/>
        <v>-</v>
      </c>
    </row>
    <row r="93" spans="20:29">
      <c r="T93" s="233">
        <v>31</v>
      </c>
      <c r="U93" s="234" t="s">
        <v>231</v>
      </c>
      <c r="V93" s="252" t="s">
        <v>197</v>
      </c>
      <c r="W93" s="235">
        <f>SUMIF(E8:E52,V93,L8:L52)</f>
        <v>0</v>
      </c>
      <c r="X93" s="235">
        <f>SUMIF(E8:E52,V93,J8:J52)</f>
        <v>0</v>
      </c>
      <c r="Y93" s="236"/>
      <c r="Z93" s="237"/>
      <c r="AA93" s="237"/>
      <c r="AB93" s="238" t="str">
        <f t="shared" si="4"/>
        <v>-</v>
      </c>
      <c r="AC93" s="238" t="str">
        <f t="shared" si="5"/>
        <v>-</v>
      </c>
    </row>
    <row r="94" spans="20:29">
      <c r="T94" s="233">
        <v>32</v>
      </c>
      <c r="U94" s="239" t="s">
        <v>232</v>
      </c>
      <c r="V94" s="251" t="s">
        <v>185</v>
      </c>
      <c r="W94" s="235">
        <f>SUMIF(E8:E52,V94,L8:L52)</f>
        <v>0</v>
      </c>
      <c r="X94" s="235">
        <f>SUMIF(E8:E52,V94,J8:J52)</f>
        <v>0</v>
      </c>
      <c r="Y94" s="236"/>
      <c r="Z94" s="237"/>
      <c r="AA94" s="237"/>
      <c r="AB94" s="238" t="str">
        <f t="shared" si="4"/>
        <v>-</v>
      </c>
      <c r="AC94" s="238" t="str">
        <f t="shared" si="5"/>
        <v>-</v>
      </c>
    </row>
    <row r="95" spans="20:29">
      <c r="T95" s="233">
        <v>33</v>
      </c>
      <c r="U95" s="239" t="s">
        <v>233</v>
      </c>
      <c r="V95" s="251" t="s">
        <v>26</v>
      </c>
      <c r="W95" s="235">
        <f>SUMIF(E8:E52,V95,L8:L52)</f>
        <v>0</v>
      </c>
      <c r="X95" s="235">
        <f>SUMIF(E8:E52,V95,J8:J52)</f>
        <v>0</v>
      </c>
      <c r="Y95" s="236"/>
      <c r="Z95" s="237"/>
      <c r="AA95" s="237"/>
      <c r="AB95" s="238" t="str">
        <f t="shared" si="4"/>
        <v>-</v>
      </c>
      <c r="AC95" s="238" t="str">
        <f t="shared" si="5"/>
        <v>-</v>
      </c>
    </row>
    <row r="96" spans="20:29">
      <c r="T96" s="233">
        <v>34</v>
      </c>
      <c r="U96" s="239" t="s">
        <v>234</v>
      </c>
      <c r="V96" s="251" t="s">
        <v>198</v>
      </c>
      <c r="W96" s="235">
        <f>SUMIF(E8:E52,V96,L8:L52)</f>
        <v>96</v>
      </c>
      <c r="X96" s="235">
        <f>SUMIF(E8:E52,V96,J8:J52)</f>
        <v>1</v>
      </c>
      <c r="Y96" s="236">
        <v>96</v>
      </c>
      <c r="Z96" s="237">
        <v>1</v>
      </c>
      <c r="AA96" s="237"/>
      <c r="AB96" s="238" t="str">
        <f t="shared" si="4"/>
        <v>-</v>
      </c>
      <c r="AC96" s="238" t="str">
        <f t="shared" si="5"/>
        <v>-</v>
      </c>
    </row>
    <row r="97" spans="20:29">
      <c r="T97" s="233">
        <v>35</v>
      </c>
      <c r="U97" s="234" t="s">
        <v>151</v>
      </c>
      <c r="V97" s="250" t="s">
        <v>202</v>
      </c>
      <c r="W97" s="235">
        <f>SUMIF(E8:E52,V97,L8:L52)</f>
        <v>90</v>
      </c>
      <c r="X97" s="235">
        <f>SUMIF(E8:E52,V97,J8:J52)</f>
        <v>2</v>
      </c>
      <c r="Y97" s="236">
        <v>90</v>
      </c>
      <c r="Z97" s="237">
        <v>2</v>
      </c>
      <c r="AA97" s="237">
        <v>2</v>
      </c>
      <c r="AB97" s="238" t="str">
        <f t="shared" si="4"/>
        <v>-</v>
      </c>
      <c r="AC97" s="238" t="str">
        <f t="shared" si="5"/>
        <v>-</v>
      </c>
    </row>
    <row r="98" spans="20:29">
      <c r="T98" s="233">
        <v>36</v>
      </c>
      <c r="U98" s="239" t="s">
        <v>235</v>
      </c>
      <c r="V98" s="251" t="s">
        <v>177</v>
      </c>
      <c r="W98" s="235">
        <f>SUMIF(E8:E52,V98,L8:L52)</f>
        <v>0</v>
      </c>
      <c r="X98" s="235">
        <f>SUMIF(E8:E52,V98,J8:J52)</f>
        <v>0</v>
      </c>
      <c r="Y98" s="236"/>
      <c r="Z98" s="237"/>
      <c r="AA98" s="237"/>
      <c r="AB98" s="238" t="str">
        <f t="shared" si="4"/>
        <v>-</v>
      </c>
      <c r="AC98" s="238" t="str">
        <f t="shared" si="5"/>
        <v>-</v>
      </c>
    </row>
    <row r="99" spans="20:29">
      <c r="T99" s="233">
        <v>37</v>
      </c>
      <c r="U99" s="239" t="s">
        <v>236</v>
      </c>
      <c r="V99" s="251" t="s">
        <v>203</v>
      </c>
      <c r="W99" s="235"/>
      <c r="X99" s="235">
        <f>SUMIF(E8:E52,V99,J8:J52)</f>
        <v>0</v>
      </c>
      <c r="Y99" s="236"/>
      <c r="Z99" s="237"/>
      <c r="AA99" s="237"/>
      <c r="AB99" s="238" t="str">
        <f t="shared" si="4"/>
        <v>-</v>
      </c>
      <c r="AC99" s="238" t="str">
        <f t="shared" si="5"/>
        <v>-</v>
      </c>
    </row>
    <row r="100" spans="20:29">
      <c r="T100" s="233">
        <v>38</v>
      </c>
      <c r="U100" s="234" t="s">
        <v>237</v>
      </c>
      <c r="V100" s="250" t="s">
        <v>118</v>
      </c>
      <c r="W100" s="235">
        <f>SUMIF(E8:E52,V100,L8:L52)</f>
        <v>102</v>
      </c>
      <c r="X100" s="235">
        <f>SUMIF(E8:E52,V100,J8:J52)</f>
        <v>1</v>
      </c>
      <c r="Y100" s="236">
        <v>102</v>
      </c>
      <c r="Z100" s="237">
        <v>1</v>
      </c>
      <c r="AA100" s="237"/>
      <c r="AB100" s="238" t="str">
        <f t="shared" si="4"/>
        <v>-</v>
      </c>
      <c r="AC100" s="238" t="str">
        <f t="shared" si="5"/>
        <v>-</v>
      </c>
    </row>
    <row r="101" spans="20:29">
      <c r="T101" s="233">
        <v>39</v>
      </c>
      <c r="U101" s="239" t="s">
        <v>238</v>
      </c>
      <c r="V101" s="251" t="s">
        <v>167</v>
      </c>
      <c r="W101" s="235">
        <f ca="1">SUMIF(E8:E52,V101,L9:L52)</f>
        <v>97</v>
      </c>
      <c r="X101" s="235">
        <f>SUMIF(E8:E52,V101,J8:J52)</f>
        <v>2</v>
      </c>
      <c r="Y101" s="236">
        <v>97</v>
      </c>
      <c r="Z101" s="240">
        <v>2</v>
      </c>
      <c r="AA101" s="240"/>
      <c r="AB101" s="238" t="str">
        <f t="shared" ca="1" si="4"/>
        <v>-</v>
      </c>
      <c r="AC101" s="238" t="str">
        <f t="shared" si="5"/>
        <v>-</v>
      </c>
    </row>
    <row r="102" spans="20:29">
      <c r="T102" s="233">
        <v>40</v>
      </c>
      <c r="U102" s="239" t="s">
        <v>239</v>
      </c>
      <c r="V102" s="251" t="s">
        <v>166</v>
      </c>
      <c r="W102" s="235">
        <f>SUMIF(E8:E52,V102,L8:L52)</f>
        <v>103</v>
      </c>
      <c r="X102" s="235">
        <f>SUMIF(E8:E52,V102,J8:J52)</f>
        <v>1</v>
      </c>
      <c r="Y102" s="236">
        <v>103</v>
      </c>
      <c r="Z102" s="240">
        <v>1</v>
      </c>
      <c r="AA102" s="240"/>
      <c r="AB102" s="238" t="str">
        <f t="shared" si="4"/>
        <v>-</v>
      </c>
      <c r="AC102" s="238" t="str">
        <f t="shared" si="5"/>
        <v>-</v>
      </c>
    </row>
    <row r="103" spans="20:29">
      <c r="T103" s="233">
        <v>41</v>
      </c>
      <c r="U103" s="239" t="s">
        <v>240</v>
      </c>
      <c r="V103" s="251" t="s">
        <v>178</v>
      </c>
      <c r="W103" s="235">
        <f>SUMIF(E8:E52,V103,L8:L52)</f>
        <v>0</v>
      </c>
      <c r="X103" s="235">
        <f>SUMIF(E8:E52,V103,J8:J52)</f>
        <v>0</v>
      </c>
      <c r="Y103" s="236"/>
      <c r="Z103" s="240"/>
      <c r="AA103" s="240"/>
      <c r="AB103" s="238" t="str">
        <f t="shared" si="4"/>
        <v>-</v>
      </c>
      <c r="AC103" s="238" t="str">
        <f t="shared" si="5"/>
        <v>-</v>
      </c>
    </row>
    <row r="104" spans="20:29">
      <c r="T104" s="233">
        <v>42</v>
      </c>
      <c r="U104" s="239" t="s">
        <v>241</v>
      </c>
      <c r="V104" s="251" t="s">
        <v>168</v>
      </c>
      <c r="W104" s="235">
        <f>SUMIF(E8:E52,V104,L8:L52)</f>
        <v>0</v>
      </c>
      <c r="X104" s="235">
        <f>SUMIF(E8:E52,V104,J8:J52)</f>
        <v>0</v>
      </c>
      <c r="Y104" s="236"/>
      <c r="Z104" s="240"/>
      <c r="AA104" s="240"/>
      <c r="AB104" s="238" t="str">
        <f t="shared" si="4"/>
        <v>-</v>
      </c>
      <c r="AC104" s="238" t="str">
        <f t="shared" si="5"/>
        <v>-</v>
      </c>
    </row>
    <row r="105" spans="20:29">
      <c r="T105" s="233">
        <v>43</v>
      </c>
      <c r="U105" s="239" t="s">
        <v>242</v>
      </c>
      <c r="V105" s="251" t="s">
        <v>170</v>
      </c>
      <c r="W105" s="235">
        <f>SUMIF(E8:E52,V105,L8:L52)</f>
        <v>0</v>
      </c>
      <c r="X105" s="235">
        <f>SUMIF(E8:E52,V105,J8:J52)</f>
        <v>0</v>
      </c>
      <c r="Y105" s="248"/>
      <c r="Z105" s="249"/>
      <c r="AA105" s="249"/>
      <c r="AB105" s="238" t="str">
        <f t="shared" si="4"/>
        <v>-</v>
      </c>
      <c r="AC105" s="238" t="str">
        <f t="shared" si="5"/>
        <v>-</v>
      </c>
    </row>
    <row r="106" spans="20:29">
      <c r="T106" s="233">
        <v>44</v>
      </c>
      <c r="U106" s="239" t="s">
        <v>243</v>
      </c>
      <c r="V106" s="251" t="s">
        <v>196</v>
      </c>
      <c r="W106" s="235">
        <f>SUMIF(E8:E52,V106,L8:L52)</f>
        <v>0</v>
      </c>
      <c r="X106" s="235">
        <f>SUMIF(E8:E52,V106,J8:J52)</f>
        <v>0</v>
      </c>
      <c r="Y106" s="236"/>
      <c r="Z106" s="240"/>
      <c r="AA106" s="240"/>
      <c r="AB106" s="238" t="str">
        <f t="shared" si="4"/>
        <v>-</v>
      </c>
      <c r="AC106" s="238" t="str">
        <f t="shared" si="5"/>
        <v>-</v>
      </c>
    </row>
    <row r="107" spans="20:29">
      <c r="T107" s="241">
        <v>45</v>
      </c>
      <c r="U107" s="239"/>
      <c r="V107" s="241"/>
      <c r="W107" s="241"/>
      <c r="X107" s="241"/>
      <c r="Y107" s="241"/>
      <c r="Z107" s="242"/>
      <c r="AA107" s="242"/>
      <c r="AB107" s="243" t="str">
        <f t="shared" si="4"/>
        <v>-</v>
      </c>
      <c r="AC107" s="243" t="str">
        <f t="shared" si="5"/>
        <v>-</v>
      </c>
    </row>
    <row r="108" spans="20:29">
      <c r="T108" s="241">
        <v>46</v>
      </c>
      <c r="U108" s="239"/>
      <c r="V108" s="239"/>
      <c r="W108" s="241"/>
      <c r="X108" s="241"/>
      <c r="Y108" s="241"/>
      <c r="Z108" s="242"/>
      <c r="AA108" s="242"/>
      <c r="AB108" s="243" t="str">
        <f t="shared" si="4"/>
        <v>-</v>
      </c>
      <c r="AC108" s="243" t="str">
        <f t="shared" si="5"/>
        <v>-</v>
      </c>
    </row>
    <row r="109" spans="20:29">
      <c r="T109" s="226"/>
      <c r="U109" s="226"/>
      <c r="V109" s="226"/>
      <c r="W109" s="244"/>
      <c r="X109" s="244"/>
      <c r="Y109" s="253">
        <f>AVERAGE(Y63:Y108)</f>
        <v>98.375</v>
      </c>
      <c r="Z109" s="244"/>
      <c r="AA109" s="244"/>
      <c r="AB109" s="226"/>
      <c r="AC109" s="226"/>
    </row>
    <row r="110" spans="20:29">
      <c r="T110" s="226"/>
      <c r="U110" s="226"/>
      <c r="V110" s="226"/>
      <c r="W110" s="226"/>
      <c r="X110" s="226"/>
      <c r="Y110" s="226"/>
      <c r="Z110" s="245">
        <f>SUM(Z63:Z108)</f>
        <v>21</v>
      </c>
      <c r="AA110" s="245"/>
      <c r="AB110" s="226"/>
      <c r="AC110" s="226"/>
    </row>
  </sheetData>
  <autoFilter ref="B7:Q58">
    <filterColumn colId="2">
      <filters>
        <filter val="△2"/>
        <filter val="○"/>
      </filters>
    </filterColumn>
  </autoFilter>
  <sortState ref="A8:AC51">
    <sortCondition descending="1" ref="D8:D51"/>
    <sortCondition ref="L8:L51"/>
    <sortCondition ref="F8:F51"/>
    <sortCondition ref="G8:G51"/>
    <sortCondition ref="H8:H51"/>
  </sortState>
  <mergeCells count="8">
    <mergeCell ref="AB61:AC61"/>
    <mergeCell ref="C1:L1"/>
    <mergeCell ref="P6:P7"/>
    <mergeCell ref="B53:C53"/>
    <mergeCell ref="C2:M2"/>
    <mergeCell ref="C3:M3"/>
    <mergeCell ref="C4:M4"/>
    <mergeCell ref="C5:M5"/>
  </mergeCells>
  <phoneticPr fontId="1"/>
  <pageMargins left="0.98425196850393704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R58"/>
  <sheetViews>
    <sheetView zoomScale="80" zoomScaleNormal="80" zoomScaleSheetLayoutView="80" workbookViewId="0">
      <pane xSplit="8" ySplit="4" topLeftCell="I50" activePane="bottomRight" state="frozen"/>
      <selection pane="topRight" activeCell="F1" sqref="F1"/>
      <selection pane="bottomLeft" activeCell="A5" sqref="A5"/>
      <selection pane="bottomRight" activeCell="AO48" sqref="AO48"/>
    </sheetView>
  </sheetViews>
  <sheetFormatPr defaultRowHeight="15.75"/>
  <cols>
    <col min="1" max="1" width="2.875" style="1" bestFit="1" customWidth="1"/>
    <col min="2" max="2" width="3.625" style="2" customWidth="1"/>
    <col min="3" max="3" width="4" style="3" customWidth="1"/>
    <col min="4" max="4" width="4.5" style="3" customWidth="1"/>
    <col min="5" max="5" width="5.25" style="3" hidden="1" customWidth="1"/>
    <col min="6" max="6" width="3.75" style="3" customWidth="1"/>
    <col min="7" max="7" width="2.875" style="3" customWidth="1"/>
    <col min="8" max="8" width="11.5" style="14" bestFit="1" customWidth="1"/>
    <col min="9" max="44" width="3.125" style="2" customWidth="1"/>
    <col min="45" max="45" width="5.875" style="2" bestFit="1" customWidth="1"/>
    <col min="46" max="46" width="4.625" style="2" bestFit="1" customWidth="1"/>
    <col min="47" max="47" width="3.875" style="2" bestFit="1" customWidth="1"/>
    <col min="48" max="48" width="3.875" style="2" customWidth="1"/>
    <col min="49" max="49" width="4.5" style="2" customWidth="1"/>
    <col min="50" max="50" width="4.625" style="2" bestFit="1" customWidth="1"/>
    <col min="51" max="51" width="3.875" style="2" bestFit="1" customWidth="1"/>
    <col min="52" max="52" width="3.875" style="2" customWidth="1"/>
    <col min="53" max="53" width="4.5" style="2" customWidth="1"/>
    <col min="54" max="54" width="4.625" style="2" bestFit="1" customWidth="1"/>
    <col min="55" max="55" width="3.875" style="2" bestFit="1" customWidth="1"/>
    <col min="56" max="56" width="3.875" style="2" customWidth="1"/>
    <col min="57" max="57" width="4.5" style="2" customWidth="1"/>
    <col min="58" max="58" width="4.5" style="3" customWidth="1"/>
    <col min="59" max="67" width="5.125" style="3" hidden="1" customWidth="1"/>
    <col min="68" max="73" width="4" style="3" customWidth="1"/>
    <col min="74" max="74" width="3.75" style="3" customWidth="1"/>
    <col min="75" max="77" width="5.875" style="3" hidden="1" customWidth="1"/>
    <col min="78" max="78" width="5.375" style="2" bestFit="1" customWidth="1"/>
    <col min="79" max="79" width="5.5" style="2" customWidth="1"/>
    <col min="80" max="80" width="11.625" style="2" bestFit="1" customWidth="1"/>
    <col min="81" max="81" width="9.375" style="2" bestFit="1" customWidth="1"/>
    <col min="82" max="82" width="2.75" style="2" bestFit="1" customWidth="1"/>
    <col min="83" max="83" width="6.875" style="3" bestFit="1" customWidth="1"/>
    <col min="84" max="84" width="4" style="225" bestFit="1" customWidth="1"/>
    <col min="85" max="86" width="4" style="3" bestFit="1" customWidth="1"/>
    <col min="87" max="87" width="3.75" style="3" hidden="1" customWidth="1"/>
    <col min="88" max="88" width="0.125" style="3" hidden="1" customWidth="1"/>
    <col min="89" max="89" width="3.875" style="3" hidden="1" customWidth="1"/>
    <col min="90" max="90" width="4" style="3" hidden="1" customWidth="1"/>
    <col min="91" max="91" width="7.5" style="3" hidden="1" customWidth="1"/>
    <col min="92" max="93" width="4" style="3" hidden="1" customWidth="1"/>
    <col min="94" max="95" width="4" style="104" hidden="1" customWidth="1"/>
    <col min="96" max="96" width="0.375" style="105" hidden="1" customWidth="1"/>
    <col min="97" max="16384" width="9" style="2"/>
  </cols>
  <sheetData>
    <row r="1" spans="1:96">
      <c r="I1" s="2" t="s">
        <v>36</v>
      </c>
      <c r="O1" s="15" t="s">
        <v>254</v>
      </c>
      <c r="V1" s="15" t="s">
        <v>37</v>
      </c>
      <c r="BW1" s="103"/>
      <c r="BX1" s="325"/>
      <c r="BY1" s="325"/>
    </row>
    <row r="2" spans="1:96">
      <c r="E2" s="106" t="s">
        <v>159</v>
      </c>
      <c r="I2" s="332">
        <f>DATE(2022,6,29)</f>
        <v>44741</v>
      </c>
      <c r="J2" s="332"/>
      <c r="K2" s="332"/>
      <c r="L2" s="332"/>
      <c r="M2" s="332"/>
      <c r="N2" s="332"/>
      <c r="BG2" s="342" t="s">
        <v>136</v>
      </c>
      <c r="BH2" s="342"/>
      <c r="BI2" s="342"/>
      <c r="BJ2" s="342"/>
      <c r="BK2" s="342"/>
      <c r="BL2" s="342"/>
      <c r="BM2" s="342"/>
      <c r="BN2" s="342"/>
      <c r="BO2" s="342"/>
      <c r="BW2" s="342" t="s">
        <v>136</v>
      </c>
      <c r="BX2" s="342"/>
      <c r="BY2" s="342"/>
    </row>
    <row r="3" spans="1:96" ht="13.5" customHeight="1">
      <c r="A3" s="4"/>
      <c r="D3" s="5"/>
      <c r="E3" s="107">
        <v>12</v>
      </c>
      <c r="F3" s="5"/>
      <c r="G3" s="5"/>
      <c r="H3" s="16"/>
      <c r="I3" s="339" t="s">
        <v>189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337" t="s">
        <v>14</v>
      </c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8"/>
      <c r="AG3" s="335" t="s">
        <v>15</v>
      </c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3" t="s">
        <v>126</v>
      </c>
      <c r="AT3" s="339" t="s">
        <v>18</v>
      </c>
      <c r="AU3" s="340"/>
      <c r="AV3" s="340"/>
      <c r="AW3" s="340"/>
      <c r="AX3" s="339" t="s">
        <v>20</v>
      </c>
      <c r="AY3" s="340"/>
      <c r="AZ3" s="340"/>
      <c r="BA3" s="341"/>
      <c r="BB3" s="337" t="s">
        <v>21</v>
      </c>
      <c r="BC3" s="336"/>
      <c r="BD3" s="336"/>
      <c r="BE3" s="338"/>
      <c r="BF3" s="17" t="s">
        <v>33</v>
      </c>
      <c r="BG3" s="326" t="s">
        <v>108</v>
      </c>
      <c r="BH3" s="327"/>
      <c r="BI3" s="328"/>
      <c r="BJ3" s="326" t="s">
        <v>109</v>
      </c>
      <c r="BK3" s="327"/>
      <c r="BL3" s="328"/>
      <c r="BM3" s="326" t="s">
        <v>110</v>
      </c>
      <c r="BN3" s="327"/>
      <c r="BO3" s="328"/>
      <c r="BP3" s="329" t="s">
        <v>33</v>
      </c>
      <c r="BQ3" s="330"/>
      <c r="BR3" s="330"/>
      <c r="BS3" s="330"/>
      <c r="BT3" s="330"/>
      <c r="BU3" s="330"/>
      <c r="BV3" s="54"/>
      <c r="BW3" s="326" t="s">
        <v>114</v>
      </c>
      <c r="BX3" s="327"/>
      <c r="BY3" s="328"/>
      <c r="BZ3" s="60"/>
      <c r="CA3" s="61"/>
      <c r="CB3" s="62"/>
      <c r="CE3" s="342" t="s">
        <v>163</v>
      </c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</row>
    <row r="4" spans="1:96" ht="41.25" customHeight="1" thickBot="1">
      <c r="A4" s="6" t="s">
        <v>49</v>
      </c>
      <c r="B4" s="7" t="s">
        <v>35</v>
      </c>
      <c r="C4" s="8" t="s">
        <v>127</v>
      </c>
      <c r="D4" s="9" t="s">
        <v>130</v>
      </c>
      <c r="E4" s="108" t="s">
        <v>158</v>
      </c>
      <c r="F4" s="18" t="s">
        <v>156</v>
      </c>
      <c r="G4" s="19" t="s">
        <v>157</v>
      </c>
      <c r="H4" s="20" t="s">
        <v>28</v>
      </c>
      <c r="I4" s="21">
        <v>1</v>
      </c>
      <c r="J4" s="22">
        <v>2</v>
      </c>
      <c r="K4" s="22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4">
        <v>12</v>
      </c>
      <c r="U4" s="25">
        <v>1</v>
      </c>
      <c r="V4" s="23">
        <v>2</v>
      </c>
      <c r="W4" s="23">
        <v>3</v>
      </c>
      <c r="X4" s="23">
        <v>4</v>
      </c>
      <c r="Y4" s="23">
        <v>5</v>
      </c>
      <c r="Z4" s="23">
        <v>6</v>
      </c>
      <c r="AA4" s="23">
        <v>7</v>
      </c>
      <c r="AB4" s="23">
        <v>8</v>
      </c>
      <c r="AC4" s="23">
        <v>9</v>
      </c>
      <c r="AD4" s="23">
        <v>10</v>
      </c>
      <c r="AE4" s="23">
        <v>11</v>
      </c>
      <c r="AF4" s="26">
        <v>12</v>
      </c>
      <c r="AG4" s="25">
        <v>1</v>
      </c>
      <c r="AH4" s="23">
        <v>2</v>
      </c>
      <c r="AI4" s="23">
        <v>3</v>
      </c>
      <c r="AJ4" s="23">
        <v>4</v>
      </c>
      <c r="AK4" s="23">
        <v>5</v>
      </c>
      <c r="AL4" s="23">
        <v>6</v>
      </c>
      <c r="AM4" s="23">
        <v>7</v>
      </c>
      <c r="AN4" s="23">
        <v>8</v>
      </c>
      <c r="AO4" s="23">
        <v>9</v>
      </c>
      <c r="AP4" s="23">
        <v>10</v>
      </c>
      <c r="AQ4" s="23">
        <v>11</v>
      </c>
      <c r="AR4" s="24">
        <v>12</v>
      </c>
      <c r="AS4" s="334"/>
      <c r="AT4" s="27" t="s">
        <v>19</v>
      </c>
      <c r="AU4" s="27" t="s">
        <v>30</v>
      </c>
      <c r="AV4" s="28" t="s">
        <v>187</v>
      </c>
      <c r="AW4" s="29" t="s">
        <v>29</v>
      </c>
      <c r="AX4" s="27" t="s">
        <v>128</v>
      </c>
      <c r="AY4" s="30" t="s">
        <v>30</v>
      </c>
      <c r="AZ4" s="28" t="s">
        <v>187</v>
      </c>
      <c r="BA4" s="31" t="s">
        <v>32</v>
      </c>
      <c r="BB4" s="32" t="s">
        <v>19</v>
      </c>
      <c r="BC4" s="33" t="s">
        <v>30</v>
      </c>
      <c r="BD4" s="28" t="s">
        <v>187</v>
      </c>
      <c r="BE4" s="31" t="s">
        <v>31</v>
      </c>
      <c r="BF4" s="34" t="s">
        <v>17</v>
      </c>
      <c r="BG4" s="109" t="s">
        <v>111</v>
      </c>
      <c r="BH4" s="110" t="s">
        <v>112</v>
      </c>
      <c r="BI4" s="111" t="s">
        <v>113</v>
      </c>
      <c r="BJ4" s="109" t="s">
        <v>111</v>
      </c>
      <c r="BK4" s="110" t="s">
        <v>112</v>
      </c>
      <c r="BL4" s="111" t="s">
        <v>113</v>
      </c>
      <c r="BM4" s="109" t="s">
        <v>111</v>
      </c>
      <c r="BN4" s="110" t="s">
        <v>112</v>
      </c>
      <c r="BO4" s="111" t="s">
        <v>113</v>
      </c>
      <c r="BP4" s="55" t="s">
        <v>16</v>
      </c>
      <c r="BQ4" s="55" t="s">
        <v>22</v>
      </c>
      <c r="BR4" s="55" t="s">
        <v>23</v>
      </c>
      <c r="BS4" s="55" t="s">
        <v>24</v>
      </c>
      <c r="BT4" s="56" t="s">
        <v>25</v>
      </c>
      <c r="BU4" s="57" t="s">
        <v>34</v>
      </c>
      <c r="BV4" s="58" t="s">
        <v>129</v>
      </c>
      <c r="BW4" s="112" t="s">
        <v>115</v>
      </c>
      <c r="BX4" s="112" t="s">
        <v>116</v>
      </c>
      <c r="BY4" s="112" t="s">
        <v>117</v>
      </c>
      <c r="BZ4" s="63" t="s">
        <v>38</v>
      </c>
      <c r="CA4" s="64" t="s">
        <v>126</v>
      </c>
      <c r="CB4" s="65" t="s">
        <v>3</v>
      </c>
      <c r="CC4" s="3" t="s">
        <v>161</v>
      </c>
      <c r="CD4" s="3"/>
      <c r="CE4" s="66" t="s">
        <v>162</v>
      </c>
      <c r="CF4" s="67">
        <v>72</v>
      </c>
      <c r="CG4" s="67">
        <v>71</v>
      </c>
      <c r="CH4" s="67">
        <v>70</v>
      </c>
      <c r="CI4" s="67">
        <v>69</v>
      </c>
      <c r="CJ4" s="113">
        <v>68</v>
      </c>
      <c r="CK4" s="113">
        <v>67</v>
      </c>
      <c r="CL4" s="113">
        <v>66</v>
      </c>
      <c r="CM4" s="114">
        <v>65</v>
      </c>
      <c r="CN4" s="114">
        <v>64</v>
      </c>
      <c r="CO4" s="114">
        <v>63</v>
      </c>
      <c r="CP4" s="114">
        <v>62</v>
      </c>
      <c r="CQ4" s="114">
        <v>61</v>
      </c>
      <c r="CR4" s="114">
        <v>60</v>
      </c>
    </row>
    <row r="5" spans="1:96">
      <c r="A5" s="10" t="s">
        <v>152</v>
      </c>
      <c r="B5" s="11">
        <v>1</v>
      </c>
      <c r="C5" s="12" t="str">
        <f t="shared" ref="C5:C9" si="0">IF(BV5=36,"○",IF(BV5=24,"△2",IF(BV5=12,"△1","-")))</f>
        <v>○</v>
      </c>
      <c r="D5" s="13">
        <f>+CE5</f>
        <v>8</v>
      </c>
      <c r="E5" s="115" t="str">
        <f>IF(F5=E3,"○","")</f>
        <v/>
      </c>
      <c r="F5" s="35">
        <v>5</v>
      </c>
      <c r="G5" s="36">
        <v>1</v>
      </c>
      <c r="H5" s="219" t="s">
        <v>186</v>
      </c>
      <c r="I5" s="37">
        <v>4</v>
      </c>
      <c r="J5" s="38">
        <v>4</v>
      </c>
      <c r="K5" s="38">
        <v>3</v>
      </c>
      <c r="L5" s="39">
        <v>3</v>
      </c>
      <c r="M5" s="39">
        <v>1</v>
      </c>
      <c r="N5" s="39">
        <v>3</v>
      </c>
      <c r="O5" s="39">
        <v>3</v>
      </c>
      <c r="P5" s="39">
        <v>2</v>
      </c>
      <c r="Q5" s="39">
        <v>3</v>
      </c>
      <c r="R5" s="39">
        <v>3</v>
      </c>
      <c r="S5" s="39">
        <v>3</v>
      </c>
      <c r="T5" s="40">
        <v>3</v>
      </c>
      <c r="U5" s="41">
        <v>4</v>
      </c>
      <c r="V5" s="39">
        <v>3</v>
      </c>
      <c r="W5" s="39">
        <v>1</v>
      </c>
      <c r="X5" s="39">
        <v>2</v>
      </c>
      <c r="Y5" s="39">
        <v>3</v>
      </c>
      <c r="Z5" s="39">
        <v>3</v>
      </c>
      <c r="AA5" s="39">
        <v>2</v>
      </c>
      <c r="AB5" s="39">
        <v>3</v>
      </c>
      <c r="AC5" s="39">
        <v>3</v>
      </c>
      <c r="AD5" s="39">
        <v>3</v>
      </c>
      <c r="AE5" s="39">
        <v>2</v>
      </c>
      <c r="AF5" s="40">
        <v>4</v>
      </c>
      <c r="AG5" s="41">
        <v>2</v>
      </c>
      <c r="AH5" s="39">
        <v>4</v>
      </c>
      <c r="AI5" s="39">
        <v>3</v>
      </c>
      <c r="AJ5" s="39">
        <v>2</v>
      </c>
      <c r="AK5" s="39">
        <v>3</v>
      </c>
      <c r="AL5" s="39">
        <v>2</v>
      </c>
      <c r="AM5" s="39">
        <v>3</v>
      </c>
      <c r="AN5" s="39">
        <v>2</v>
      </c>
      <c r="AO5" s="39">
        <v>2</v>
      </c>
      <c r="AP5" s="39">
        <v>3</v>
      </c>
      <c r="AQ5" s="39">
        <v>2</v>
      </c>
      <c r="AR5" s="40">
        <v>3</v>
      </c>
      <c r="AS5" s="42">
        <v>93</v>
      </c>
      <c r="AT5" s="43">
        <f t="shared" ref="AT5:AT24" si="1">SUM(I5:T5)</f>
        <v>35</v>
      </c>
      <c r="AU5" s="43">
        <f t="shared" ref="AU5:AU47" si="2">SUMIF(I5:T5,"1",I5:T5)</f>
        <v>1</v>
      </c>
      <c r="AV5" s="43">
        <f>SUMIF(I5:T5,"2",I5:T5)/2</f>
        <v>1</v>
      </c>
      <c r="AW5" s="44">
        <f t="shared" ref="AW5:AW24" si="3">+AT5-3*AU5</f>
        <v>32</v>
      </c>
      <c r="AX5" s="43">
        <f t="shared" ref="AX5:AX28" si="4">SUM(U5:AF5)</f>
        <v>33</v>
      </c>
      <c r="AY5" s="43">
        <f t="shared" ref="AY5:AY47" si="5">SUMIF(U5:AF5,"1",U5:AF5)</f>
        <v>1</v>
      </c>
      <c r="AZ5" s="43">
        <f>SUMIF(U5:AF5,"2",U5:AF5)/2</f>
        <v>3</v>
      </c>
      <c r="BA5" s="45">
        <f t="shared" ref="BA5:BA6" si="6">+AX5-3*AY5</f>
        <v>30</v>
      </c>
      <c r="BB5" s="46">
        <f t="shared" ref="BB5:BB28" si="7">SUM(AG5:AR5)</f>
        <v>31</v>
      </c>
      <c r="BC5" s="43">
        <f t="shared" ref="BC5:BC47" si="8">SUMIF(AG5:AR5,"1",AG5:AR5)</f>
        <v>0</v>
      </c>
      <c r="BD5" s="43">
        <f>SUMIF(AG5:AR5,"2",AG5:AR5)/2</f>
        <v>6</v>
      </c>
      <c r="BE5" s="47">
        <f t="shared" ref="BE5:BE47" si="9">+BB5-3*BC5</f>
        <v>31</v>
      </c>
      <c r="BF5" s="48">
        <f t="shared" ref="BF5:BF47" si="10">SUMIF(I5:AR5,"1",I5:AR5)</f>
        <v>2</v>
      </c>
      <c r="BG5" s="116" t="str">
        <f>IF(I5=1,LEFT(H5,3),"")</f>
        <v/>
      </c>
      <c r="BH5" s="117" t="str">
        <f>IF(U5=1,LEFT(H5,3),"")</f>
        <v/>
      </c>
      <c r="BI5" s="118" t="str">
        <f>IF(AG5=1,LEFT(H5,3),"")</f>
        <v/>
      </c>
      <c r="BJ5" s="119" t="str">
        <f>IF(L5=1,LEFT(H5,3),"")</f>
        <v/>
      </c>
      <c r="BK5" s="120" t="str">
        <f>IF(X5=1,LEFT(H5,3),"")</f>
        <v/>
      </c>
      <c r="BL5" s="121" t="str">
        <f>IF(AJ5=1,LEFT(H5,3),"")</f>
        <v/>
      </c>
      <c r="BM5" s="122" t="str">
        <f>IF(O5=1,LEFT(H5,3),"")</f>
        <v/>
      </c>
      <c r="BN5" s="120" t="str">
        <f>IF(AA5=1,LEFT(H5,3),"")</f>
        <v/>
      </c>
      <c r="BO5" s="121" t="str">
        <f>IF(AM5=1,LEFT(H5,3),"")</f>
        <v/>
      </c>
      <c r="BP5" s="43">
        <f t="shared" ref="BP5:BP47" si="11">SUMIF(I5:AR5,"2",I5:AR5)/2</f>
        <v>10</v>
      </c>
      <c r="BQ5" s="43">
        <f t="shared" ref="BQ5:BQ47" si="12">SUMIF(I5:AR5,"3",I5:AR5)/3</f>
        <v>19</v>
      </c>
      <c r="BR5" s="43">
        <f t="shared" ref="BR5:BR47" si="13">SUMIF(I5:AR5,"4",I5:AR5)/4</f>
        <v>5</v>
      </c>
      <c r="BS5" s="43">
        <f t="shared" ref="BS5:BS47" si="14">SUMIF(I5:AR5,"5",I5:AR5)/5</f>
        <v>0</v>
      </c>
      <c r="BT5" s="43">
        <f t="shared" ref="BT5:BT47" si="15">SUMIF(I5:AR5,"6",I5:AR5)/6</f>
        <v>0</v>
      </c>
      <c r="BU5" s="47">
        <f t="shared" ref="BU5:BU47" si="16">SUMIF(I5:AR5,"7",I5:AR5)/7</f>
        <v>0</v>
      </c>
      <c r="BV5" s="59">
        <f t="shared" ref="BV5:BV16" si="17">SUM(BF5:BU5)</f>
        <v>36</v>
      </c>
      <c r="BW5" s="123" t="str">
        <f>IF(I5=1,LEFT(H5,3),"")</f>
        <v/>
      </c>
      <c r="BX5" s="124" t="str">
        <f>IF(U5=1,LEFT(H5,3),"")</f>
        <v/>
      </c>
      <c r="BY5" s="125" t="str">
        <f>IF(AG5=1,LEFT(H5,3),"")</f>
        <v/>
      </c>
      <c r="BZ5" s="68">
        <f t="shared" ref="BZ5:BZ6" si="18">SUM(AW5,BA5,BE5)</f>
        <v>93</v>
      </c>
      <c r="CA5" s="69">
        <f t="shared" ref="CA5:CA12" si="19">+AS5</f>
        <v>93</v>
      </c>
      <c r="CB5" s="70"/>
      <c r="CC5" s="71" t="str">
        <f t="shared" ref="CC5:CC48" si="20">IF(CA5=0,"",IF(CA5=BZ5,"","集計見直し"))</f>
        <v/>
      </c>
      <c r="CD5" s="72">
        <f>+CE5/3*2</f>
        <v>5.333333333333333</v>
      </c>
      <c r="CE5" s="73">
        <f>SUM(CF5:CH5)</f>
        <v>8</v>
      </c>
      <c r="CF5" s="73"/>
      <c r="CG5" s="73"/>
      <c r="CH5" s="73">
        <v>8</v>
      </c>
      <c r="CI5" s="73"/>
      <c r="CJ5" s="180"/>
      <c r="CK5" s="114"/>
      <c r="CL5" s="114"/>
      <c r="CM5" s="114"/>
      <c r="CN5" s="114"/>
      <c r="CO5" s="114"/>
      <c r="CP5" s="114">
        <v>8</v>
      </c>
      <c r="CQ5" s="114"/>
      <c r="CR5" s="126"/>
    </row>
    <row r="6" spans="1:96">
      <c r="A6" s="10" t="s">
        <v>107</v>
      </c>
      <c r="B6" s="11">
        <v>2</v>
      </c>
      <c r="C6" s="12" t="str">
        <f t="shared" si="0"/>
        <v>○</v>
      </c>
      <c r="D6" s="13">
        <f>+CE6</f>
        <v>11</v>
      </c>
      <c r="E6" s="115" t="str">
        <f>IF(F6=E3,"○","")</f>
        <v/>
      </c>
      <c r="F6" s="49">
        <v>11</v>
      </c>
      <c r="G6" s="50">
        <v>2</v>
      </c>
      <c r="H6" s="221" t="s">
        <v>205</v>
      </c>
      <c r="I6" s="37">
        <v>4</v>
      </c>
      <c r="J6" s="51">
        <v>3</v>
      </c>
      <c r="K6" s="38">
        <v>3</v>
      </c>
      <c r="L6" s="38">
        <v>2</v>
      </c>
      <c r="M6" s="38">
        <v>2</v>
      </c>
      <c r="N6" s="38">
        <v>3</v>
      </c>
      <c r="O6" s="38">
        <v>3</v>
      </c>
      <c r="P6" s="38">
        <v>2</v>
      </c>
      <c r="Q6" s="38">
        <v>3</v>
      </c>
      <c r="R6" s="38">
        <v>3</v>
      </c>
      <c r="S6" s="38">
        <v>3</v>
      </c>
      <c r="T6" s="52">
        <v>2</v>
      </c>
      <c r="U6" s="53">
        <v>2</v>
      </c>
      <c r="V6" s="38">
        <v>3</v>
      </c>
      <c r="W6" s="38">
        <v>2</v>
      </c>
      <c r="X6" s="38">
        <v>3</v>
      </c>
      <c r="Y6" s="38">
        <v>2</v>
      </c>
      <c r="Z6" s="38">
        <v>4</v>
      </c>
      <c r="AA6" s="38">
        <v>2</v>
      </c>
      <c r="AB6" s="38">
        <v>3</v>
      </c>
      <c r="AC6" s="38">
        <v>2</v>
      </c>
      <c r="AD6" s="38">
        <v>2</v>
      </c>
      <c r="AE6" s="38">
        <v>3</v>
      </c>
      <c r="AF6" s="52">
        <v>3</v>
      </c>
      <c r="AG6" s="37">
        <v>2</v>
      </c>
      <c r="AH6" s="51">
        <v>2</v>
      </c>
      <c r="AI6" s="38">
        <v>3</v>
      </c>
      <c r="AJ6" s="38">
        <v>3</v>
      </c>
      <c r="AK6" s="38">
        <v>2</v>
      </c>
      <c r="AL6" s="38">
        <v>3</v>
      </c>
      <c r="AM6" s="38">
        <v>3</v>
      </c>
      <c r="AN6" s="38">
        <v>3</v>
      </c>
      <c r="AO6" s="38">
        <v>3</v>
      </c>
      <c r="AP6" s="38">
        <v>2</v>
      </c>
      <c r="AQ6" s="38">
        <v>3</v>
      </c>
      <c r="AR6" s="52">
        <v>2</v>
      </c>
      <c r="AS6" s="42">
        <v>95</v>
      </c>
      <c r="AT6" s="43">
        <f t="shared" si="1"/>
        <v>33</v>
      </c>
      <c r="AU6" s="43">
        <f t="shared" si="2"/>
        <v>0</v>
      </c>
      <c r="AV6" s="43">
        <f>SUMIF(I6:T6,"2",I6:T6)/2</f>
        <v>4</v>
      </c>
      <c r="AW6" s="44">
        <f>+AT6-3*AU6</f>
        <v>33</v>
      </c>
      <c r="AX6" s="43">
        <f t="shared" si="4"/>
        <v>31</v>
      </c>
      <c r="AY6" s="43">
        <f t="shared" si="5"/>
        <v>0</v>
      </c>
      <c r="AZ6" s="43">
        <f>SUMIF(U6:AF6,"2",U6:AF6)/2</f>
        <v>6</v>
      </c>
      <c r="BA6" s="45">
        <f t="shared" si="6"/>
        <v>31</v>
      </c>
      <c r="BB6" s="46">
        <f t="shared" si="7"/>
        <v>31</v>
      </c>
      <c r="BC6" s="43">
        <f t="shared" si="8"/>
        <v>0</v>
      </c>
      <c r="BD6" s="43">
        <f>SUMIF(AG6:AR6,"2",AG6:AR6)/2</f>
        <v>5</v>
      </c>
      <c r="BE6" s="47">
        <f t="shared" si="9"/>
        <v>31</v>
      </c>
      <c r="BF6" s="48">
        <f t="shared" si="10"/>
        <v>0</v>
      </c>
      <c r="BG6" s="119" t="str">
        <f>IF(I6=1,LEFT(H6,3),"")</f>
        <v/>
      </c>
      <c r="BH6" s="120" t="str">
        <f>IF(U6=1,LEFT(H6,3),"")</f>
        <v/>
      </c>
      <c r="BI6" s="127" t="str">
        <f>IF(AG6=1,LEFT(H6,3),"")</f>
        <v/>
      </c>
      <c r="BJ6" s="119" t="str">
        <f>IF(L6=1,LEFT(H6,3),"")</f>
        <v/>
      </c>
      <c r="BK6" s="120" t="str">
        <f>IF(X6=1,LEFT(H6,3),"")</f>
        <v/>
      </c>
      <c r="BL6" s="121" t="str">
        <f>IF(AJ6=1,LEFT(H6,3),"")</f>
        <v/>
      </c>
      <c r="BM6" s="122" t="str">
        <f>IF(O6=1,LEFT(H6,3),"")</f>
        <v/>
      </c>
      <c r="BN6" s="120" t="str">
        <f>IF(AA6=1,LEFT(H6,3),"")</f>
        <v/>
      </c>
      <c r="BO6" s="121" t="str">
        <f>IF(AM6=1,LEFT(H6,3),"")</f>
        <v/>
      </c>
      <c r="BP6" s="43">
        <f t="shared" si="11"/>
        <v>15</v>
      </c>
      <c r="BQ6" s="43">
        <f t="shared" si="12"/>
        <v>19</v>
      </c>
      <c r="BR6" s="43">
        <f t="shared" si="13"/>
        <v>2</v>
      </c>
      <c r="BS6" s="43">
        <f t="shared" si="14"/>
        <v>0</v>
      </c>
      <c r="BT6" s="43">
        <f t="shared" si="15"/>
        <v>0</v>
      </c>
      <c r="BU6" s="47">
        <f t="shared" si="16"/>
        <v>0</v>
      </c>
      <c r="BV6" s="59">
        <f t="shared" si="17"/>
        <v>36</v>
      </c>
      <c r="BW6" s="123" t="str">
        <f>IF(I6=1,LEFT(H6,3),"")</f>
        <v/>
      </c>
      <c r="BX6" s="124" t="str">
        <f>IF(U6=1,LEFT(H6,3),"")</f>
        <v/>
      </c>
      <c r="BY6" s="125" t="str">
        <f>IF(AG6=1,LEFT(H6,3),"")</f>
        <v/>
      </c>
      <c r="BZ6" s="68">
        <f t="shared" si="18"/>
        <v>95</v>
      </c>
      <c r="CA6" s="69">
        <f t="shared" si="19"/>
        <v>95</v>
      </c>
      <c r="CB6" s="70"/>
      <c r="CC6" s="71" t="str">
        <f t="shared" si="20"/>
        <v/>
      </c>
      <c r="CD6" s="72">
        <f>+CE6/3*2</f>
        <v>7.333333333333333</v>
      </c>
      <c r="CE6" s="73">
        <f t="shared" ref="CE6:CE48" si="21">SUM(CF6:CH6)</f>
        <v>11</v>
      </c>
      <c r="CF6" s="73">
        <v>3</v>
      </c>
      <c r="CG6" s="73">
        <v>3</v>
      </c>
      <c r="CH6" s="73">
        <v>5</v>
      </c>
      <c r="CI6" s="73"/>
      <c r="CJ6" s="180"/>
      <c r="CK6" s="114"/>
      <c r="CL6" s="114">
        <v>5</v>
      </c>
      <c r="CM6" s="114">
        <v>1</v>
      </c>
      <c r="CN6" s="114"/>
      <c r="CO6" s="114"/>
      <c r="CP6" s="114"/>
      <c r="CQ6" s="114"/>
      <c r="CR6" s="126">
        <v>5</v>
      </c>
    </row>
    <row r="7" spans="1:96">
      <c r="A7" s="10" t="s">
        <v>98</v>
      </c>
      <c r="B7" s="11">
        <v>3</v>
      </c>
      <c r="C7" s="12" t="str">
        <f t="shared" si="0"/>
        <v>○</v>
      </c>
      <c r="D7" s="13">
        <f t="shared" ref="D7:D16" si="22">+CE7</f>
        <v>1</v>
      </c>
      <c r="E7" s="115" t="str">
        <f>IF(F7=E3,"○","")</f>
        <v/>
      </c>
      <c r="F7" s="49">
        <v>2</v>
      </c>
      <c r="G7" s="50">
        <v>2</v>
      </c>
      <c r="H7" s="220" t="s">
        <v>11</v>
      </c>
      <c r="I7" s="53">
        <v>3</v>
      </c>
      <c r="J7" s="38">
        <v>3</v>
      </c>
      <c r="K7" s="38">
        <v>2</v>
      </c>
      <c r="L7" s="38">
        <v>2</v>
      </c>
      <c r="M7" s="38">
        <v>1</v>
      </c>
      <c r="N7" s="38">
        <v>3</v>
      </c>
      <c r="O7" s="38">
        <v>4</v>
      </c>
      <c r="P7" s="38">
        <v>3</v>
      </c>
      <c r="Q7" s="38">
        <v>3</v>
      </c>
      <c r="R7" s="38">
        <v>3</v>
      </c>
      <c r="S7" s="38">
        <v>2</v>
      </c>
      <c r="T7" s="74">
        <v>2</v>
      </c>
      <c r="U7" s="53">
        <v>2</v>
      </c>
      <c r="V7" s="38">
        <v>3</v>
      </c>
      <c r="W7" s="38">
        <v>2</v>
      </c>
      <c r="X7" s="38">
        <v>3</v>
      </c>
      <c r="Y7" s="38">
        <v>2</v>
      </c>
      <c r="Z7" s="38">
        <v>2</v>
      </c>
      <c r="AA7" s="38">
        <v>3</v>
      </c>
      <c r="AB7" s="38">
        <v>2</v>
      </c>
      <c r="AC7" s="38">
        <v>4</v>
      </c>
      <c r="AD7" s="38">
        <v>2</v>
      </c>
      <c r="AE7" s="38">
        <v>3</v>
      </c>
      <c r="AF7" s="52">
        <v>4</v>
      </c>
      <c r="AG7" s="37">
        <v>2</v>
      </c>
      <c r="AH7" s="38">
        <v>3</v>
      </c>
      <c r="AI7" s="38">
        <v>4</v>
      </c>
      <c r="AJ7" s="38">
        <v>2</v>
      </c>
      <c r="AK7" s="38">
        <v>4</v>
      </c>
      <c r="AL7" s="38">
        <v>3</v>
      </c>
      <c r="AM7" s="38">
        <v>3</v>
      </c>
      <c r="AN7" s="38">
        <v>2</v>
      </c>
      <c r="AO7" s="38">
        <v>3</v>
      </c>
      <c r="AP7" s="38">
        <v>3</v>
      </c>
      <c r="AQ7" s="38">
        <v>3</v>
      </c>
      <c r="AR7" s="52">
        <v>3</v>
      </c>
      <c r="AS7" s="42">
        <v>95</v>
      </c>
      <c r="AT7" s="43">
        <f>SUM(I7:T7)</f>
        <v>31</v>
      </c>
      <c r="AU7" s="43">
        <f t="shared" si="2"/>
        <v>1</v>
      </c>
      <c r="AV7" s="43">
        <f t="shared" ref="AV7:AV48" si="23">SUMIF(I7:T7,"2",I7:T7)/2</f>
        <v>4</v>
      </c>
      <c r="AW7" s="44">
        <f t="shared" si="3"/>
        <v>28</v>
      </c>
      <c r="AX7" s="43">
        <f>SUM(U7:AF7)</f>
        <v>32</v>
      </c>
      <c r="AY7" s="43">
        <f t="shared" si="5"/>
        <v>0</v>
      </c>
      <c r="AZ7" s="43">
        <f t="shared" ref="AZ7:AZ48" si="24">SUMIF(U7:AF7,"2",U7:AF7)/2</f>
        <v>6</v>
      </c>
      <c r="BA7" s="45">
        <f t="shared" ref="BA7:BA48" si="25">+AX7-3*AY7</f>
        <v>32</v>
      </c>
      <c r="BB7" s="46">
        <f t="shared" si="7"/>
        <v>35</v>
      </c>
      <c r="BC7" s="43">
        <f t="shared" si="8"/>
        <v>0</v>
      </c>
      <c r="BD7" s="43">
        <f t="shared" ref="BD7:BD48" si="26">SUMIF(AG7:AR7,"2",AG7:AR7)/2</f>
        <v>3</v>
      </c>
      <c r="BE7" s="47">
        <f t="shared" si="9"/>
        <v>35</v>
      </c>
      <c r="BF7" s="48">
        <f t="shared" si="10"/>
        <v>1</v>
      </c>
      <c r="BG7" s="119" t="str">
        <f t="shared" ref="BG7:BG48" si="27">IF(I7=1,LEFT(H7,3),"")</f>
        <v/>
      </c>
      <c r="BH7" s="120" t="str">
        <f t="shared" ref="BH7:BH48" si="28">IF(U7=1,LEFT(H7,3),"")</f>
        <v/>
      </c>
      <c r="BI7" s="127" t="str">
        <f t="shared" ref="BI7:BI48" si="29">IF(AG7=1,LEFT(H7,3),"")</f>
        <v/>
      </c>
      <c r="BJ7" s="119" t="str">
        <f t="shared" ref="BJ7:BJ48" si="30">IF(L7=1,LEFT(H7,3),"")</f>
        <v/>
      </c>
      <c r="BK7" s="120" t="str">
        <f t="shared" ref="BK7:BK48" si="31">IF(X7=1,LEFT(H7,3),"")</f>
        <v/>
      </c>
      <c r="BL7" s="121" t="str">
        <f t="shared" ref="BL7:BL48" si="32">IF(AJ7=1,LEFT(H7,3),"")</f>
        <v/>
      </c>
      <c r="BM7" s="122" t="str">
        <f t="shared" ref="BM7:BM48" si="33">IF(O7=1,LEFT(H7,3),"")</f>
        <v/>
      </c>
      <c r="BN7" s="120" t="str">
        <f t="shared" ref="BN7:BN48" si="34">IF(AA7=1,LEFT(H7,3),"")</f>
        <v/>
      </c>
      <c r="BO7" s="121" t="str">
        <f t="shared" ref="BO7:BO48" si="35">IF(AM7=1,LEFT(H7,3),"")</f>
        <v/>
      </c>
      <c r="BP7" s="43">
        <f t="shared" si="11"/>
        <v>13</v>
      </c>
      <c r="BQ7" s="43">
        <f t="shared" si="12"/>
        <v>17</v>
      </c>
      <c r="BR7" s="43">
        <f t="shared" si="13"/>
        <v>5</v>
      </c>
      <c r="BS7" s="43">
        <f t="shared" si="14"/>
        <v>0</v>
      </c>
      <c r="BT7" s="43">
        <f t="shared" si="15"/>
        <v>0</v>
      </c>
      <c r="BU7" s="47">
        <f t="shared" si="16"/>
        <v>0</v>
      </c>
      <c r="BV7" s="59">
        <f t="shared" si="17"/>
        <v>36</v>
      </c>
      <c r="BW7" s="123" t="str">
        <f t="shared" ref="BW7:BW16" si="36">IF(I7=1,LEFT(H7,3),"")</f>
        <v/>
      </c>
      <c r="BX7" s="124" t="str">
        <f t="shared" ref="BX7:BX16" si="37">IF(U7=1,LEFT(H7,3),"")</f>
        <v/>
      </c>
      <c r="BY7" s="125" t="str">
        <f t="shared" ref="BY7:BY16" si="38">IF(AG7=1,LEFT(H7,3),"")</f>
        <v/>
      </c>
      <c r="BZ7" s="68">
        <f t="shared" ref="BZ7:BZ48" si="39">SUM(AW7,BA7,BE7)</f>
        <v>95</v>
      </c>
      <c r="CA7" s="69">
        <f t="shared" si="19"/>
        <v>95</v>
      </c>
      <c r="CB7" s="70"/>
      <c r="CC7" s="71" t="str">
        <f t="shared" si="20"/>
        <v/>
      </c>
      <c r="CD7" s="72">
        <f t="shared" ref="CD7:CD16" si="40">+CE7/3*2</f>
        <v>0.66666666666666663</v>
      </c>
      <c r="CE7" s="73">
        <f t="shared" si="21"/>
        <v>1</v>
      </c>
      <c r="CF7" s="73"/>
      <c r="CG7" s="73">
        <v>1</v>
      </c>
      <c r="CH7" s="73"/>
      <c r="CI7" s="73"/>
      <c r="CJ7" s="180"/>
      <c r="CK7" s="114"/>
      <c r="CL7" s="114"/>
      <c r="CM7" s="114"/>
      <c r="CN7" s="114"/>
      <c r="CO7" s="114"/>
      <c r="CP7" s="114"/>
      <c r="CQ7" s="114">
        <v>5</v>
      </c>
      <c r="CR7" s="126">
        <v>1</v>
      </c>
    </row>
    <row r="8" spans="1:96">
      <c r="A8" s="10" t="s">
        <v>100</v>
      </c>
      <c r="B8" s="11">
        <v>4</v>
      </c>
      <c r="C8" s="12" t="str">
        <f t="shared" si="0"/>
        <v>○</v>
      </c>
      <c r="D8" s="13">
        <f t="shared" si="22"/>
        <v>8</v>
      </c>
      <c r="E8" s="115" t="str">
        <f>IF(F8=E3,"○","")</f>
        <v>○</v>
      </c>
      <c r="F8" s="49">
        <v>12</v>
      </c>
      <c r="G8" s="50">
        <v>3</v>
      </c>
      <c r="H8" s="220" t="s">
        <v>201</v>
      </c>
      <c r="I8" s="37">
        <v>2</v>
      </c>
      <c r="J8" s="38">
        <v>2</v>
      </c>
      <c r="K8" s="38">
        <v>2</v>
      </c>
      <c r="L8" s="38">
        <v>2</v>
      </c>
      <c r="M8" s="38">
        <v>2</v>
      </c>
      <c r="N8" s="38">
        <v>2</v>
      </c>
      <c r="O8" s="38">
        <v>3</v>
      </c>
      <c r="P8" s="38">
        <v>2</v>
      </c>
      <c r="Q8" s="38">
        <v>4</v>
      </c>
      <c r="R8" s="38">
        <v>3</v>
      </c>
      <c r="S8" s="38">
        <v>3</v>
      </c>
      <c r="T8" s="52">
        <v>3</v>
      </c>
      <c r="U8" s="53">
        <v>2</v>
      </c>
      <c r="V8" s="38">
        <v>2</v>
      </c>
      <c r="W8" s="38">
        <v>3</v>
      </c>
      <c r="X8" s="38">
        <v>2</v>
      </c>
      <c r="Y8" s="38">
        <v>2</v>
      </c>
      <c r="Z8" s="38">
        <v>3</v>
      </c>
      <c r="AA8" s="38">
        <v>2</v>
      </c>
      <c r="AB8" s="38">
        <v>2</v>
      </c>
      <c r="AC8" s="38">
        <v>3</v>
      </c>
      <c r="AD8" s="38">
        <v>2</v>
      </c>
      <c r="AE8" s="38">
        <v>3</v>
      </c>
      <c r="AF8" s="52">
        <v>2</v>
      </c>
      <c r="AG8" s="53">
        <v>3</v>
      </c>
      <c r="AH8" s="38">
        <v>3</v>
      </c>
      <c r="AI8" s="38">
        <v>3</v>
      </c>
      <c r="AJ8" s="38">
        <v>3</v>
      </c>
      <c r="AK8" s="38">
        <v>2</v>
      </c>
      <c r="AL8" s="38">
        <v>3</v>
      </c>
      <c r="AM8" s="38">
        <v>3</v>
      </c>
      <c r="AN8" s="38">
        <v>2</v>
      </c>
      <c r="AO8" s="38">
        <v>2</v>
      </c>
      <c r="AP8" s="38">
        <v>4</v>
      </c>
      <c r="AQ8" s="38">
        <v>3</v>
      </c>
      <c r="AR8" s="74">
        <v>3</v>
      </c>
      <c r="AS8" s="42">
        <v>92</v>
      </c>
      <c r="AT8" s="43">
        <f t="shared" si="1"/>
        <v>30</v>
      </c>
      <c r="AU8" s="43">
        <f t="shared" si="2"/>
        <v>0</v>
      </c>
      <c r="AV8" s="43">
        <f t="shared" si="23"/>
        <v>7</v>
      </c>
      <c r="AW8" s="44">
        <f t="shared" si="3"/>
        <v>30</v>
      </c>
      <c r="AX8" s="43">
        <f t="shared" si="4"/>
        <v>28</v>
      </c>
      <c r="AY8" s="43">
        <f t="shared" si="5"/>
        <v>0</v>
      </c>
      <c r="AZ8" s="43">
        <f t="shared" si="24"/>
        <v>8</v>
      </c>
      <c r="BA8" s="45">
        <f t="shared" si="25"/>
        <v>28</v>
      </c>
      <c r="BB8" s="46">
        <f t="shared" si="7"/>
        <v>34</v>
      </c>
      <c r="BC8" s="43">
        <f t="shared" si="8"/>
        <v>0</v>
      </c>
      <c r="BD8" s="43">
        <f t="shared" si="26"/>
        <v>3</v>
      </c>
      <c r="BE8" s="47">
        <f t="shared" si="9"/>
        <v>34</v>
      </c>
      <c r="BF8" s="48">
        <f t="shared" si="10"/>
        <v>0</v>
      </c>
      <c r="BG8" s="119" t="str">
        <f t="shared" si="27"/>
        <v/>
      </c>
      <c r="BH8" s="120" t="str">
        <f t="shared" si="28"/>
        <v/>
      </c>
      <c r="BI8" s="127" t="str">
        <f t="shared" si="29"/>
        <v/>
      </c>
      <c r="BJ8" s="119" t="str">
        <f t="shared" si="30"/>
        <v/>
      </c>
      <c r="BK8" s="120" t="str">
        <f t="shared" si="31"/>
        <v/>
      </c>
      <c r="BL8" s="121" t="str">
        <f t="shared" si="32"/>
        <v/>
      </c>
      <c r="BM8" s="122" t="str">
        <f t="shared" si="33"/>
        <v/>
      </c>
      <c r="BN8" s="120" t="str">
        <f t="shared" si="34"/>
        <v/>
      </c>
      <c r="BO8" s="121" t="str">
        <f t="shared" si="35"/>
        <v/>
      </c>
      <c r="BP8" s="43">
        <f t="shared" si="11"/>
        <v>18</v>
      </c>
      <c r="BQ8" s="43">
        <f t="shared" si="12"/>
        <v>16</v>
      </c>
      <c r="BR8" s="43">
        <f t="shared" si="13"/>
        <v>2</v>
      </c>
      <c r="BS8" s="43">
        <f t="shared" si="14"/>
        <v>0</v>
      </c>
      <c r="BT8" s="43">
        <f t="shared" si="15"/>
        <v>0</v>
      </c>
      <c r="BU8" s="47">
        <f t="shared" si="16"/>
        <v>0</v>
      </c>
      <c r="BV8" s="59">
        <f t="shared" si="17"/>
        <v>36</v>
      </c>
      <c r="BW8" s="123" t="str">
        <f t="shared" si="36"/>
        <v/>
      </c>
      <c r="BX8" s="124" t="str">
        <f t="shared" si="37"/>
        <v/>
      </c>
      <c r="BY8" s="125" t="str">
        <f t="shared" si="38"/>
        <v/>
      </c>
      <c r="BZ8" s="68">
        <f t="shared" si="39"/>
        <v>92</v>
      </c>
      <c r="CA8" s="69">
        <f t="shared" si="19"/>
        <v>92</v>
      </c>
      <c r="CB8" s="75"/>
      <c r="CC8" s="71" t="str">
        <f t="shared" si="20"/>
        <v/>
      </c>
      <c r="CD8" s="72">
        <f t="shared" si="40"/>
        <v>5.333333333333333</v>
      </c>
      <c r="CE8" s="73">
        <f t="shared" si="21"/>
        <v>8</v>
      </c>
      <c r="CF8" s="73">
        <v>8</v>
      </c>
      <c r="CG8" s="73"/>
      <c r="CH8" s="73"/>
      <c r="CI8" s="73"/>
      <c r="CJ8" s="180">
        <v>3</v>
      </c>
      <c r="CK8" s="114">
        <v>3</v>
      </c>
      <c r="CL8" s="114"/>
      <c r="CM8" s="114"/>
      <c r="CN8" s="114"/>
      <c r="CO8" s="114"/>
      <c r="CP8" s="114"/>
      <c r="CQ8" s="114"/>
      <c r="CR8" s="126"/>
    </row>
    <row r="9" spans="1:96">
      <c r="A9" s="10" t="s">
        <v>102</v>
      </c>
      <c r="B9" s="11">
        <v>5</v>
      </c>
      <c r="C9" s="12" t="str">
        <f t="shared" si="0"/>
        <v>-</v>
      </c>
      <c r="D9" s="13">
        <f t="shared" si="22"/>
        <v>0</v>
      </c>
      <c r="E9" s="115" t="str">
        <f>IF(F9=E3,"○","")</f>
        <v/>
      </c>
      <c r="F9" s="49"/>
      <c r="G9" s="50">
        <v>2</v>
      </c>
      <c r="H9" s="220" t="s">
        <v>185</v>
      </c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52"/>
      <c r="U9" s="53"/>
      <c r="V9" s="38"/>
      <c r="W9" s="38"/>
      <c r="X9" s="38"/>
      <c r="Y9" s="38"/>
      <c r="Z9" s="38"/>
      <c r="AA9" s="38"/>
      <c r="AB9" s="38"/>
      <c r="AC9" s="38"/>
      <c r="AD9" s="38"/>
      <c r="AE9" s="38"/>
      <c r="AF9" s="52"/>
      <c r="AG9" s="53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74"/>
      <c r="AS9" s="42"/>
      <c r="AT9" s="43">
        <f t="shared" si="1"/>
        <v>0</v>
      </c>
      <c r="AU9" s="43">
        <f t="shared" si="2"/>
        <v>0</v>
      </c>
      <c r="AV9" s="43">
        <f t="shared" si="23"/>
        <v>0</v>
      </c>
      <c r="AW9" s="44">
        <f t="shared" si="3"/>
        <v>0</v>
      </c>
      <c r="AX9" s="43">
        <f t="shared" si="4"/>
        <v>0</v>
      </c>
      <c r="AY9" s="43">
        <f t="shared" si="5"/>
        <v>0</v>
      </c>
      <c r="AZ9" s="43">
        <f t="shared" si="24"/>
        <v>0</v>
      </c>
      <c r="BA9" s="45">
        <f t="shared" si="25"/>
        <v>0</v>
      </c>
      <c r="BB9" s="46">
        <f t="shared" si="7"/>
        <v>0</v>
      </c>
      <c r="BC9" s="43">
        <f t="shared" si="8"/>
        <v>0</v>
      </c>
      <c r="BD9" s="43">
        <f t="shared" si="26"/>
        <v>0</v>
      </c>
      <c r="BE9" s="47">
        <f t="shared" si="9"/>
        <v>0</v>
      </c>
      <c r="BF9" s="48">
        <f t="shared" si="10"/>
        <v>0</v>
      </c>
      <c r="BG9" s="119" t="str">
        <f t="shared" si="27"/>
        <v/>
      </c>
      <c r="BH9" s="120" t="str">
        <f t="shared" si="28"/>
        <v/>
      </c>
      <c r="BI9" s="127" t="str">
        <f t="shared" si="29"/>
        <v/>
      </c>
      <c r="BJ9" s="119" t="str">
        <f t="shared" si="30"/>
        <v/>
      </c>
      <c r="BK9" s="120" t="str">
        <f t="shared" si="31"/>
        <v/>
      </c>
      <c r="BL9" s="121" t="str">
        <f t="shared" si="32"/>
        <v/>
      </c>
      <c r="BM9" s="122" t="str">
        <f t="shared" si="33"/>
        <v/>
      </c>
      <c r="BN9" s="120" t="str">
        <f t="shared" si="34"/>
        <v/>
      </c>
      <c r="BO9" s="121" t="str">
        <f t="shared" si="35"/>
        <v/>
      </c>
      <c r="BP9" s="43">
        <f t="shared" si="11"/>
        <v>0</v>
      </c>
      <c r="BQ9" s="43">
        <f t="shared" si="12"/>
        <v>0</v>
      </c>
      <c r="BR9" s="43">
        <f t="shared" si="13"/>
        <v>0</v>
      </c>
      <c r="BS9" s="43">
        <f t="shared" si="14"/>
        <v>0</v>
      </c>
      <c r="BT9" s="43">
        <f t="shared" si="15"/>
        <v>0</v>
      </c>
      <c r="BU9" s="47">
        <f t="shared" si="16"/>
        <v>0</v>
      </c>
      <c r="BV9" s="59">
        <f t="shared" si="17"/>
        <v>0</v>
      </c>
      <c r="BW9" s="123" t="str">
        <f t="shared" si="36"/>
        <v/>
      </c>
      <c r="BX9" s="124" t="str">
        <f t="shared" si="37"/>
        <v/>
      </c>
      <c r="BY9" s="125" t="str">
        <f t="shared" si="38"/>
        <v/>
      </c>
      <c r="BZ9" s="68">
        <f>SUM(AW9,BA9,BE9)</f>
        <v>0</v>
      </c>
      <c r="CA9" s="69">
        <f>+AS9</f>
        <v>0</v>
      </c>
      <c r="CB9" s="70"/>
      <c r="CC9" s="71" t="str">
        <f t="shared" si="20"/>
        <v/>
      </c>
      <c r="CD9" s="72">
        <f t="shared" si="40"/>
        <v>0</v>
      </c>
      <c r="CE9" s="73">
        <f t="shared" si="21"/>
        <v>0</v>
      </c>
      <c r="CF9" s="73"/>
      <c r="CG9" s="73"/>
      <c r="CH9" s="73"/>
      <c r="CI9" s="73"/>
      <c r="CJ9" s="180">
        <v>5</v>
      </c>
      <c r="CK9" s="114"/>
      <c r="CL9" s="114"/>
      <c r="CM9" s="114">
        <v>3</v>
      </c>
      <c r="CN9" s="114"/>
      <c r="CO9" s="114"/>
      <c r="CP9" s="114">
        <v>1</v>
      </c>
      <c r="CQ9" s="114">
        <v>3</v>
      </c>
      <c r="CR9" s="126"/>
    </row>
    <row r="10" spans="1:96">
      <c r="A10" s="10" t="s">
        <v>103</v>
      </c>
      <c r="B10" s="11">
        <v>6</v>
      </c>
      <c r="C10" s="12" t="str">
        <f>IF(BV10=36,"○",IF(BV10=24,"△2",IF(BV10=12,"△1","-")))</f>
        <v>○</v>
      </c>
      <c r="D10" s="13">
        <f t="shared" si="22"/>
        <v>0</v>
      </c>
      <c r="E10" s="115" t="str">
        <f>IF(F10=E3,"○","")</f>
        <v/>
      </c>
      <c r="F10" s="49">
        <v>2</v>
      </c>
      <c r="G10" s="50">
        <v>3</v>
      </c>
      <c r="H10" s="220" t="s">
        <v>137</v>
      </c>
      <c r="I10" s="37">
        <v>3</v>
      </c>
      <c r="J10" s="38">
        <v>2</v>
      </c>
      <c r="K10" s="38">
        <v>1</v>
      </c>
      <c r="L10" s="38">
        <v>3</v>
      </c>
      <c r="M10" s="38">
        <v>2</v>
      </c>
      <c r="N10" s="38">
        <v>4</v>
      </c>
      <c r="O10" s="38">
        <v>2</v>
      </c>
      <c r="P10" s="38">
        <v>4</v>
      </c>
      <c r="Q10" s="38">
        <v>3</v>
      </c>
      <c r="R10" s="38">
        <v>3</v>
      </c>
      <c r="S10" s="38">
        <v>4</v>
      </c>
      <c r="T10" s="52">
        <v>4</v>
      </c>
      <c r="U10" s="37">
        <v>2</v>
      </c>
      <c r="V10" s="38">
        <v>3</v>
      </c>
      <c r="W10" s="38">
        <v>2</v>
      </c>
      <c r="X10" s="38">
        <v>3</v>
      </c>
      <c r="Y10" s="38">
        <v>2</v>
      </c>
      <c r="Z10" s="38">
        <v>4</v>
      </c>
      <c r="AA10" s="38">
        <v>3</v>
      </c>
      <c r="AB10" s="38">
        <v>2</v>
      </c>
      <c r="AC10" s="38">
        <v>3</v>
      </c>
      <c r="AD10" s="38">
        <v>2</v>
      </c>
      <c r="AE10" s="38">
        <v>3</v>
      </c>
      <c r="AF10" s="52">
        <v>2</v>
      </c>
      <c r="AG10" s="53">
        <v>3</v>
      </c>
      <c r="AH10" s="38">
        <v>2</v>
      </c>
      <c r="AI10" s="38">
        <v>2</v>
      </c>
      <c r="AJ10" s="38">
        <v>3</v>
      </c>
      <c r="AK10" s="38">
        <v>2</v>
      </c>
      <c r="AL10" s="38">
        <v>2</v>
      </c>
      <c r="AM10" s="38">
        <v>2</v>
      </c>
      <c r="AN10" s="38">
        <v>2</v>
      </c>
      <c r="AO10" s="38">
        <v>3</v>
      </c>
      <c r="AP10" s="38">
        <v>3</v>
      </c>
      <c r="AQ10" s="38">
        <v>3</v>
      </c>
      <c r="AR10" s="74">
        <v>1</v>
      </c>
      <c r="AS10" s="42">
        <v>88</v>
      </c>
      <c r="AT10" s="43">
        <f t="shared" si="1"/>
        <v>35</v>
      </c>
      <c r="AU10" s="43">
        <f t="shared" si="2"/>
        <v>1</v>
      </c>
      <c r="AV10" s="43">
        <f t="shared" si="23"/>
        <v>3</v>
      </c>
      <c r="AW10" s="44">
        <f t="shared" si="3"/>
        <v>32</v>
      </c>
      <c r="AX10" s="43">
        <f t="shared" si="4"/>
        <v>31</v>
      </c>
      <c r="AY10" s="43">
        <f t="shared" si="5"/>
        <v>0</v>
      </c>
      <c r="AZ10" s="43">
        <f t="shared" si="24"/>
        <v>6</v>
      </c>
      <c r="BA10" s="45">
        <f t="shared" si="25"/>
        <v>31</v>
      </c>
      <c r="BB10" s="46">
        <f t="shared" si="7"/>
        <v>28</v>
      </c>
      <c r="BC10" s="43">
        <f t="shared" si="8"/>
        <v>1</v>
      </c>
      <c r="BD10" s="43">
        <f t="shared" si="26"/>
        <v>6</v>
      </c>
      <c r="BE10" s="47">
        <f t="shared" si="9"/>
        <v>25</v>
      </c>
      <c r="BF10" s="48">
        <f t="shared" si="10"/>
        <v>2</v>
      </c>
      <c r="BG10" s="119" t="str">
        <f t="shared" si="27"/>
        <v/>
      </c>
      <c r="BH10" s="120" t="str">
        <f t="shared" si="28"/>
        <v/>
      </c>
      <c r="BI10" s="127" t="str">
        <f t="shared" si="29"/>
        <v/>
      </c>
      <c r="BJ10" s="119" t="str">
        <f t="shared" si="30"/>
        <v/>
      </c>
      <c r="BK10" s="120" t="str">
        <f t="shared" si="31"/>
        <v/>
      </c>
      <c r="BL10" s="121" t="str">
        <f t="shared" si="32"/>
        <v/>
      </c>
      <c r="BM10" s="122" t="str">
        <f t="shared" si="33"/>
        <v/>
      </c>
      <c r="BN10" s="120" t="str">
        <f t="shared" si="34"/>
        <v/>
      </c>
      <c r="BO10" s="121" t="str">
        <f t="shared" si="35"/>
        <v/>
      </c>
      <c r="BP10" s="43">
        <f t="shared" si="11"/>
        <v>15</v>
      </c>
      <c r="BQ10" s="43">
        <f t="shared" si="12"/>
        <v>14</v>
      </c>
      <c r="BR10" s="43">
        <f t="shared" si="13"/>
        <v>5</v>
      </c>
      <c r="BS10" s="43">
        <f t="shared" si="14"/>
        <v>0</v>
      </c>
      <c r="BT10" s="43">
        <f t="shared" si="15"/>
        <v>0</v>
      </c>
      <c r="BU10" s="47">
        <f t="shared" si="16"/>
        <v>0</v>
      </c>
      <c r="BV10" s="59">
        <f t="shared" si="17"/>
        <v>36</v>
      </c>
      <c r="BW10" s="123" t="str">
        <f t="shared" si="36"/>
        <v/>
      </c>
      <c r="BX10" s="124" t="str">
        <f t="shared" si="37"/>
        <v/>
      </c>
      <c r="BY10" s="125" t="str">
        <f t="shared" si="38"/>
        <v/>
      </c>
      <c r="BZ10" s="68">
        <f t="shared" si="39"/>
        <v>88</v>
      </c>
      <c r="CA10" s="69">
        <f t="shared" si="19"/>
        <v>88</v>
      </c>
      <c r="CB10" s="70"/>
      <c r="CC10" s="71" t="str">
        <f t="shared" si="20"/>
        <v/>
      </c>
      <c r="CD10" s="72">
        <f t="shared" si="40"/>
        <v>0</v>
      </c>
      <c r="CE10" s="73">
        <f t="shared" si="21"/>
        <v>0</v>
      </c>
      <c r="CF10" s="73"/>
      <c r="CG10" s="73"/>
      <c r="CH10" s="73"/>
      <c r="CI10" s="73"/>
      <c r="CJ10" s="180"/>
      <c r="CK10" s="114"/>
      <c r="CL10" s="114"/>
      <c r="CM10" s="114" t="str">
        <f>+定例競技会成績表!P15</f>
        <v/>
      </c>
      <c r="CN10" s="114"/>
      <c r="CO10" s="114"/>
      <c r="CP10" s="114"/>
      <c r="CQ10" s="114"/>
      <c r="CR10" s="126">
        <v>2</v>
      </c>
    </row>
    <row r="11" spans="1:96">
      <c r="A11" s="10" t="s">
        <v>105</v>
      </c>
      <c r="B11" s="11">
        <v>7</v>
      </c>
      <c r="C11" s="12" t="str">
        <f t="shared" ref="C11:C48" si="41">IF(BV11=36,"○",IF(BV11=24,"△2",IF(BV11=12,"△1","-")))</f>
        <v>○</v>
      </c>
      <c r="D11" s="13">
        <f t="shared" si="22"/>
        <v>0</v>
      </c>
      <c r="E11" s="115" t="str">
        <f>IF(F11=E3,"○","")</f>
        <v/>
      </c>
      <c r="F11" s="49">
        <v>5</v>
      </c>
      <c r="G11" s="50">
        <v>3</v>
      </c>
      <c r="H11" s="220" t="s">
        <v>138</v>
      </c>
      <c r="I11" s="37">
        <v>2</v>
      </c>
      <c r="J11" s="38">
        <v>2</v>
      </c>
      <c r="K11" s="38">
        <v>2</v>
      </c>
      <c r="L11" s="38">
        <v>2</v>
      </c>
      <c r="M11" s="38">
        <v>2</v>
      </c>
      <c r="N11" s="38">
        <v>3</v>
      </c>
      <c r="O11" s="38">
        <v>2</v>
      </c>
      <c r="P11" s="38">
        <v>2</v>
      </c>
      <c r="Q11" s="38">
        <v>4</v>
      </c>
      <c r="R11" s="38">
        <v>3</v>
      </c>
      <c r="S11" s="38">
        <v>2</v>
      </c>
      <c r="T11" s="52">
        <v>3</v>
      </c>
      <c r="U11" s="53">
        <v>2</v>
      </c>
      <c r="V11" s="38">
        <v>2</v>
      </c>
      <c r="W11" s="38">
        <v>3</v>
      </c>
      <c r="X11" s="38">
        <v>3</v>
      </c>
      <c r="Y11" s="38">
        <v>3</v>
      </c>
      <c r="Z11" s="38">
        <v>3</v>
      </c>
      <c r="AA11" s="38">
        <v>2</v>
      </c>
      <c r="AB11" s="38">
        <v>1</v>
      </c>
      <c r="AC11" s="38">
        <v>3</v>
      </c>
      <c r="AD11" s="38">
        <v>4</v>
      </c>
      <c r="AE11" s="38">
        <v>2</v>
      </c>
      <c r="AF11" s="52">
        <v>2</v>
      </c>
      <c r="AG11" s="53">
        <v>3</v>
      </c>
      <c r="AH11" s="38">
        <v>3</v>
      </c>
      <c r="AI11" s="38">
        <v>2</v>
      </c>
      <c r="AJ11" s="38">
        <v>3</v>
      </c>
      <c r="AK11" s="38">
        <v>2</v>
      </c>
      <c r="AL11" s="38">
        <v>2</v>
      </c>
      <c r="AM11" s="38">
        <v>3</v>
      </c>
      <c r="AN11" s="38">
        <v>3</v>
      </c>
      <c r="AO11" s="38">
        <v>4</v>
      </c>
      <c r="AP11" s="38">
        <v>3</v>
      </c>
      <c r="AQ11" s="38">
        <v>3</v>
      </c>
      <c r="AR11" s="74">
        <v>3</v>
      </c>
      <c r="AS11" s="42">
        <v>90</v>
      </c>
      <c r="AT11" s="43">
        <f t="shared" si="1"/>
        <v>29</v>
      </c>
      <c r="AU11" s="43">
        <f t="shared" si="2"/>
        <v>0</v>
      </c>
      <c r="AV11" s="43">
        <f t="shared" si="23"/>
        <v>8</v>
      </c>
      <c r="AW11" s="44">
        <f t="shared" si="3"/>
        <v>29</v>
      </c>
      <c r="AX11" s="43">
        <f t="shared" si="4"/>
        <v>30</v>
      </c>
      <c r="AY11" s="43">
        <f t="shared" si="5"/>
        <v>1</v>
      </c>
      <c r="AZ11" s="43">
        <f t="shared" si="24"/>
        <v>5</v>
      </c>
      <c r="BA11" s="45">
        <f t="shared" si="25"/>
        <v>27</v>
      </c>
      <c r="BB11" s="46">
        <f t="shared" si="7"/>
        <v>34</v>
      </c>
      <c r="BC11" s="43">
        <f t="shared" si="8"/>
        <v>0</v>
      </c>
      <c r="BD11" s="43">
        <f t="shared" si="26"/>
        <v>3</v>
      </c>
      <c r="BE11" s="47">
        <f t="shared" si="9"/>
        <v>34</v>
      </c>
      <c r="BF11" s="48">
        <f t="shared" si="10"/>
        <v>1</v>
      </c>
      <c r="BG11" s="119" t="str">
        <f t="shared" si="27"/>
        <v/>
      </c>
      <c r="BH11" s="120" t="str">
        <f t="shared" si="28"/>
        <v/>
      </c>
      <c r="BI11" s="127" t="str">
        <f t="shared" si="29"/>
        <v/>
      </c>
      <c r="BJ11" s="119" t="str">
        <f t="shared" si="30"/>
        <v/>
      </c>
      <c r="BK11" s="120" t="str">
        <f t="shared" si="31"/>
        <v/>
      </c>
      <c r="BL11" s="121" t="str">
        <f t="shared" si="32"/>
        <v/>
      </c>
      <c r="BM11" s="122" t="str">
        <f t="shared" si="33"/>
        <v/>
      </c>
      <c r="BN11" s="120" t="str">
        <f t="shared" si="34"/>
        <v/>
      </c>
      <c r="BO11" s="121" t="str">
        <f t="shared" si="35"/>
        <v/>
      </c>
      <c r="BP11" s="43">
        <f t="shared" si="11"/>
        <v>16</v>
      </c>
      <c r="BQ11" s="43">
        <f t="shared" si="12"/>
        <v>16</v>
      </c>
      <c r="BR11" s="43">
        <f t="shared" si="13"/>
        <v>3</v>
      </c>
      <c r="BS11" s="43">
        <f t="shared" si="14"/>
        <v>0</v>
      </c>
      <c r="BT11" s="43">
        <f t="shared" si="15"/>
        <v>0</v>
      </c>
      <c r="BU11" s="47">
        <f t="shared" si="16"/>
        <v>0</v>
      </c>
      <c r="BV11" s="59">
        <f t="shared" si="17"/>
        <v>36</v>
      </c>
      <c r="BW11" s="123" t="str">
        <f t="shared" si="36"/>
        <v/>
      </c>
      <c r="BX11" s="124" t="str">
        <f t="shared" si="37"/>
        <v/>
      </c>
      <c r="BY11" s="125" t="str">
        <f t="shared" si="38"/>
        <v/>
      </c>
      <c r="BZ11" s="68">
        <f t="shared" si="39"/>
        <v>90</v>
      </c>
      <c r="CA11" s="69">
        <f t="shared" si="19"/>
        <v>90</v>
      </c>
      <c r="CB11" s="75"/>
      <c r="CC11" s="71" t="str">
        <f t="shared" si="20"/>
        <v/>
      </c>
      <c r="CD11" s="72">
        <f t="shared" si="40"/>
        <v>0</v>
      </c>
      <c r="CE11" s="73">
        <f t="shared" si="21"/>
        <v>0</v>
      </c>
      <c r="CF11" s="73"/>
      <c r="CG11" s="73"/>
      <c r="CH11" s="73"/>
      <c r="CI11" s="73"/>
      <c r="CJ11" s="180"/>
      <c r="CK11" s="114"/>
      <c r="CL11" s="114"/>
      <c r="CM11" s="114" t="str">
        <f>+定例競技会成績表!P16</f>
        <v/>
      </c>
      <c r="CN11" s="114">
        <v>1</v>
      </c>
      <c r="CO11" s="114"/>
      <c r="CP11" s="114"/>
      <c r="CQ11" s="114"/>
      <c r="CR11" s="126">
        <v>8</v>
      </c>
    </row>
    <row r="12" spans="1:96">
      <c r="A12" s="10" t="s">
        <v>51</v>
      </c>
      <c r="B12" s="11">
        <v>8</v>
      </c>
      <c r="C12" s="12" t="str">
        <f t="shared" si="41"/>
        <v>△2</v>
      </c>
      <c r="D12" s="13">
        <f t="shared" si="22"/>
        <v>5</v>
      </c>
      <c r="E12" s="115" t="str">
        <f>IF(F12=E3,"○","")</f>
        <v/>
      </c>
      <c r="F12" s="49">
        <v>5</v>
      </c>
      <c r="G12" s="50">
        <v>1</v>
      </c>
      <c r="H12" s="220" t="s">
        <v>184</v>
      </c>
      <c r="I12" s="53">
        <v>3</v>
      </c>
      <c r="J12" s="38">
        <v>3</v>
      </c>
      <c r="K12" s="38">
        <v>3</v>
      </c>
      <c r="L12" s="38">
        <v>3</v>
      </c>
      <c r="M12" s="38">
        <v>3</v>
      </c>
      <c r="N12" s="38">
        <v>4</v>
      </c>
      <c r="O12" s="38">
        <v>3</v>
      </c>
      <c r="P12" s="38">
        <v>3</v>
      </c>
      <c r="Q12" s="38">
        <v>4</v>
      </c>
      <c r="R12" s="38">
        <v>3</v>
      </c>
      <c r="S12" s="38">
        <v>3</v>
      </c>
      <c r="T12" s="74">
        <v>3</v>
      </c>
      <c r="U12" s="53">
        <v>3</v>
      </c>
      <c r="V12" s="38">
        <v>2</v>
      </c>
      <c r="W12" s="38">
        <v>3</v>
      </c>
      <c r="X12" s="38">
        <v>2</v>
      </c>
      <c r="Y12" s="38">
        <v>3</v>
      </c>
      <c r="Z12" s="38">
        <v>3</v>
      </c>
      <c r="AA12" s="38">
        <v>2</v>
      </c>
      <c r="AB12" s="38">
        <v>2</v>
      </c>
      <c r="AC12" s="38">
        <v>4</v>
      </c>
      <c r="AD12" s="38">
        <v>3</v>
      </c>
      <c r="AE12" s="38">
        <v>3</v>
      </c>
      <c r="AF12" s="52">
        <v>3</v>
      </c>
      <c r="AG12" s="37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52"/>
      <c r="AS12" s="42"/>
      <c r="AT12" s="43">
        <f t="shared" si="1"/>
        <v>38</v>
      </c>
      <c r="AU12" s="43">
        <f t="shared" si="2"/>
        <v>0</v>
      </c>
      <c r="AV12" s="43">
        <f t="shared" si="23"/>
        <v>0</v>
      </c>
      <c r="AW12" s="44">
        <f t="shared" si="3"/>
        <v>38</v>
      </c>
      <c r="AX12" s="43">
        <f t="shared" si="4"/>
        <v>33</v>
      </c>
      <c r="AY12" s="43">
        <f t="shared" si="5"/>
        <v>0</v>
      </c>
      <c r="AZ12" s="43">
        <f t="shared" si="24"/>
        <v>4</v>
      </c>
      <c r="BA12" s="45">
        <f t="shared" si="25"/>
        <v>33</v>
      </c>
      <c r="BB12" s="46">
        <f t="shared" si="7"/>
        <v>0</v>
      </c>
      <c r="BC12" s="43">
        <f t="shared" si="8"/>
        <v>0</v>
      </c>
      <c r="BD12" s="43">
        <f t="shared" si="26"/>
        <v>0</v>
      </c>
      <c r="BE12" s="47">
        <f t="shared" si="9"/>
        <v>0</v>
      </c>
      <c r="BF12" s="48">
        <f t="shared" si="10"/>
        <v>0</v>
      </c>
      <c r="BG12" s="119" t="str">
        <f>IF(I12=1,LEFT(H12,3),"")</f>
        <v/>
      </c>
      <c r="BH12" s="120" t="str">
        <f t="shared" si="28"/>
        <v/>
      </c>
      <c r="BI12" s="127" t="str">
        <f t="shared" si="29"/>
        <v/>
      </c>
      <c r="BJ12" s="119" t="str">
        <f t="shared" si="30"/>
        <v/>
      </c>
      <c r="BK12" s="120" t="str">
        <f t="shared" si="31"/>
        <v/>
      </c>
      <c r="BL12" s="121" t="str">
        <f t="shared" si="32"/>
        <v/>
      </c>
      <c r="BM12" s="122" t="str">
        <f t="shared" si="33"/>
        <v/>
      </c>
      <c r="BN12" s="120" t="str">
        <f t="shared" si="34"/>
        <v/>
      </c>
      <c r="BO12" s="121" t="str">
        <f t="shared" si="35"/>
        <v/>
      </c>
      <c r="BP12" s="43">
        <f t="shared" si="11"/>
        <v>4</v>
      </c>
      <c r="BQ12" s="43">
        <f t="shared" si="12"/>
        <v>17</v>
      </c>
      <c r="BR12" s="43">
        <f t="shared" si="13"/>
        <v>3</v>
      </c>
      <c r="BS12" s="43">
        <f t="shared" si="14"/>
        <v>0</v>
      </c>
      <c r="BT12" s="43">
        <f t="shared" si="15"/>
        <v>0</v>
      </c>
      <c r="BU12" s="47">
        <f t="shared" si="16"/>
        <v>0</v>
      </c>
      <c r="BV12" s="59">
        <f t="shared" si="17"/>
        <v>24</v>
      </c>
      <c r="BW12" s="123" t="str">
        <f t="shared" si="36"/>
        <v/>
      </c>
      <c r="BX12" s="124" t="str">
        <f t="shared" si="37"/>
        <v/>
      </c>
      <c r="BY12" s="125" t="str">
        <f t="shared" si="38"/>
        <v/>
      </c>
      <c r="BZ12" s="68">
        <f t="shared" si="39"/>
        <v>71</v>
      </c>
      <c r="CA12" s="69">
        <f t="shared" si="19"/>
        <v>0</v>
      </c>
      <c r="CB12" s="75"/>
      <c r="CC12" s="71" t="str">
        <f t="shared" si="20"/>
        <v/>
      </c>
      <c r="CD12" s="72">
        <f t="shared" si="40"/>
        <v>3.3333333333333335</v>
      </c>
      <c r="CE12" s="73">
        <f t="shared" si="21"/>
        <v>5</v>
      </c>
      <c r="CF12" s="73">
        <v>5</v>
      </c>
      <c r="CG12" s="73"/>
      <c r="CH12" s="73"/>
      <c r="CI12" s="73"/>
      <c r="CJ12" s="180"/>
      <c r="CK12" s="114"/>
      <c r="CL12" s="114">
        <v>3</v>
      </c>
      <c r="CM12" s="114" t="str">
        <f>+定例競技会成績表!P17</f>
        <v/>
      </c>
      <c r="CN12" s="114"/>
      <c r="CO12" s="114"/>
      <c r="CP12" s="114">
        <v>5</v>
      </c>
      <c r="CQ12" s="114"/>
      <c r="CR12" s="126"/>
    </row>
    <row r="13" spans="1:96">
      <c r="A13" s="10" t="s">
        <v>52</v>
      </c>
      <c r="B13" s="11">
        <v>9</v>
      </c>
      <c r="C13" s="12" t="str">
        <f t="shared" si="41"/>
        <v>○</v>
      </c>
      <c r="D13" s="13">
        <f t="shared" si="22"/>
        <v>0</v>
      </c>
      <c r="E13" s="115" t="str">
        <f>IF(F13=E3,"○","")</f>
        <v/>
      </c>
      <c r="F13" s="49">
        <v>2</v>
      </c>
      <c r="G13" s="50">
        <v>1</v>
      </c>
      <c r="H13" s="221" t="s">
        <v>202</v>
      </c>
      <c r="I13" s="37">
        <v>3</v>
      </c>
      <c r="J13" s="38">
        <v>2</v>
      </c>
      <c r="K13" s="38">
        <v>1</v>
      </c>
      <c r="L13" s="38">
        <v>3</v>
      </c>
      <c r="M13" s="38">
        <v>3</v>
      </c>
      <c r="N13" s="38">
        <v>3</v>
      </c>
      <c r="O13" s="38">
        <v>2</v>
      </c>
      <c r="P13" s="38">
        <v>2</v>
      </c>
      <c r="Q13" s="38">
        <v>4</v>
      </c>
      <c r="R13" s="38">
        <v>3</v>
      </c>
      <c r="S13" s="38">
        <v>3</v>
      </c>
      <c r="T13" s="52">
        <v>2</v>
      </c>
      <c r="U13" s="53">
        <v>2</v>
      </c>
      <c r="V13" s="38">
        <v>3</v>
      </c>
      <c r="W13" s="38">
        <v>2</v>
      </c>
      <c r="X13" s="38">
        <v>3</v>
      </c>
      <c r="Y13" s="38">
        <v>1</v>
      </c>
      <c r="Z13" s="38">
        <v>3</v>
      </c>
      <c r="AA13" s="38">
        <v>3</v>
      </c>
      <c r="AB13" s="38">
        <v>3</v>
      </c>
      <c r="AC13" s="38">
        <v>3</v>
      </c>
      <c r="AD13" s="38">
        <v>2</v>
      </c>
      <c r="AE13" s="38">
        <v>3</v>
      </c>
      <c r="AF13" s="52">
        <v>2</v>
      </c>
      <c r="AG13" s="53">
        <v>4</v>
      </c>
      <c r="AH13" s="38">
        <v>3</v>
      </c>
      <c r="AI13" s="38">
        <v>2</v>
      </c>
      <c r="AJ13" s="38">
        <v>3</v>
      </c>
      <c r="AK13" s="38">
        <v>2</v>
      </c>
      <c r="AL13" s="38">
        <v>3</v>
      </c>
      <c r="AM13" s="38">
        <v>3</v>
      </c>
      <c r="AN13" s="38">
        <v>3</v>
      </c>
      <c r="AO13" s="38">
        <v>3</v>
      </c>
      <c r="AP13" s="38">
        <v>3</v>
      </c>
      <c r="AQ13" s="38">
        <v>3</v>
      </c>
      <c r="AR13" s="74">
        <v>3</v>
      </c>
      <c r="AS13" s="42">
        <v>90</v>
      </c>
      <c r="AT13" s="43">
        <f t="shared" si="1"/>
        <v>31</v>
      </c>
      <c r="AU13" s="43">
        <f t="shared" si="2"/>
        <v>1</v>
      </c>
      <c r="AV13" s="43">
        <f t="shared" si="23"/>
        <v>4</v>
      </c>
      <c r="AW13" s="44">
        <f t="shared" si="3"/>
        <v>28</v>
      </c>
      <c r="AX13" s="43">
        <f t="shared" si="4"/>
        <v>30</v>
      </c>
      <c r="AY13" s="43">
        <f t="shared" si="5"/>
        <v>1</v>
      </c>
      <c r="AZ13" s="43">
        <f t="shared" si="24"/>
        <v>4</v>
      </c>
      <c r="BA13" s="45">
        <f t="shared" si="25"/>
        <v>27</v>
      </c>
      <c r="BB13" s="46">
        <f t="shared" si="7"/>
        <v>35</v>
      </c>
      <c r="BC13" s="43">
        <f t="shared" si="8"/>
        <v>0</v>
      </c>
      <c r="BD13" s="43">
        <f t="shared" si="26"/>
        <v>2</v>
      </c>
      <c r="BE13" s="47">
        <f t="shared" si="9"/>
        <v>35</v>
      </c>
      <c r="BF13" s="48">
        <f t="shared" si="10"/>
        <v>2</v>
      </c>
      <c r="BG13" s="119" t="str">
        <f t="shared" si="27"/>
        <v/>
      </c>
      <c r="BH13" s="120" t="str">
        <f t="shared" si="28"/>
        <v/>
      </c>
      <c r="BI13" s="127" t="str">
        <f t="shared" si="29"/>
        <v/>
      </c>
      <c r="BJ13" s="119" t="str">
        <f t="shared" si="30"/>
        <v/>
      </c>
      <c r="BK13" s="120" t="str">
        <f t="shared" si="31"/>
        <v/>
      </c>
      <c r="BL13" s="121" t="str">
        <f>IF(AJ13=1,LEFT(H13,2),"")</f>
        <v/>
      </c>
      <c r="BM13" s="122" t="str">
        <f t="shared" si="33"/>
        <v/>
      </c>
      <c r="BN13" s="120" t="str">
        <f t="shared" si="34"/>
        <v/>
      </c>
      <c r="BO13" s="121" t="str">
        <f t="shared" si="35"/>
        <v/>
      </c>
      <c r="BP13" s="43">
        <f t="shared" si="11"/>
        <v>10</v>
      </c>
      <c r="BQ13" s="43">
        <f t="shared" si="12"/>
        <v>22</v>
      </c>
      <c r="BR13" s="43">
        <f t="shared" si="13"/>
        <v>2</v>
      </c>
      <c r="BS13" s="43">
        <f t="shared" si="14"/>
        <v>0</v>
      </c>
      <c r="BT13" s="43">
        <f t="shared" si="15"/>
        <v>0</v>
      </c>
      <c r="BU13" s="47">
        <f t="shared" si="16"/>
        <v>0</v>
      </c>
      <c r="BV13" s="59">
        <f t="shared" si="17"/>
        <v>36</v>
      </c>
      <c r="BW13" s="123" t="str">
        <f t="shared" si="36"/>
        <v/>
      </c>
      <c r="BX13" s="124" t="str">
        <f t="shared" si="37"/>
        <v/>
      </c>
      <c r="BY13" s="125" t="str">
        <f t="shared" si="38"/>
        <v/>
      </c>
      <c r="BZ13" s="68">
        <f t="shared" si="39"/>
        <v>90</v>
      </c>
      <c r="CA13" s="69">
        <f>+AS13</f>
        <v>90</v>
      </c>
      <c r="CB13" s="75"/>
      <c r="CC13" s="71" t="str">
        <f t="shared" si="20"/>
        <v/>
      </c>
      <c r="CD13" s="72">
        <f t="shared" si="40"/>
        <v>0</v>
      </c>
      <c r="CE13" s="73">
        <f t="shared" si="21"/>
        <v>0</v>
      </c>
      <c r="CF13" s="73"/>
      <c r="CG13" s="73"/>
      <c r="CH13" s="73"/>
      <c r="CI13" s="73"/>
      <c r="CJ13" s="180"/>
      <c r="CK13" s="114"/>
      <c r="CL13" s="114">
        <v>1</v>
      </c>
      <c r="CM13" s="114" t="str">
        <f>+定例競技会成績表!P19</f>
        <v/>
      </c>
      <c r="CN13" s="114">
        <v>2</v>
      </c>
      <c r="CO13" s="114">
        <v>1</v>
      </c>
      <c r="CP13" s="114"/>
      <c r="CQ13" s="114"/>
      <c r="CR13" s="126"/>
    </row>
    <row r="14" spans="1:96">
      <c r="A14" s="10" t="s">
        <v>54</v>
      </c>
      <c r="B14" s="11">
        <v>10</v>
      </c>
      <c r="C14" s="12" t="str">
        <f t="shared" si="41"/>
        <v>-</v>
      </c>
      <c r="D14" s="13">
        <f t="shared" si="22"/>
        <v>0</v>
      </c>
      <c r="E14" s="115" t="str">
        <f>IF(F14=E3,"○","")</f>
        <v/>
      </c>
      <c r="F14" s="49"/>
      <c r="G14" s="50">
        <v>3</v>
      </c>
      <c r="H14" s="220" t="s">
        <v>120</v>
      </c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52"/>
      <c r="U14" s="53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52"/>
      <c r="AG14" s="53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74"/>
      <c r="AS14" s="42"/>
      <c r="AT14" s="43">
        <f t="shared" si="1"/>
        <v>0</v>
      </c>
      <c r="AU14" s="43">
        <f t="shared" si="2"/>
        <v>0</v>
      </c>
      <c r="AV14" s="43">
        <f t="shared" si="23"/>
        <v>0</v>
      </c>
      <c r="AW14" s="44">
        <f t="shared" si="3"/>
        <v>0</v>
      </c>
      <c r="AX14" s="43">
        <f t="shared" si="4"/>
        <v>0</v>
      </c>
      <c r="AY14" s="43">
        <f t="shared" si="5"/>
        <v>0</v>
      </c>
      <c r="AZ14" s="43">
        <f t="shared" si="24"/>
        <v>0</v>
      </c>
      <c r="BA14" s="45">
        <f t="shared" si="25"/>
        <v>0</v>
      </c>
      <c r="BB14" s="46">
        <f t="shared" si="7"/>
        <v>0</v>
      </c>
      <c r="BC14" s="43">
        <f t="shared" si="8"/>
        <v>0</v>
      </c>
      <c r="BD14" s="43">
        <f t="shared" si="26"/>
        <v>0</v>
      </c>
      <c r="BE14" s="47">
        <f t="shared" si="9"/>
        <v>0</v>
      </c>
      <c r="BF14" s="48">
        <f t="shared" si="10"/>
        <v>0</v>
      </c>
      <c r="BG14" s="119" t="str">
        <f t="shared" si="27"/>
        <v/>
      </c>
      <c r="BH14" s="120" t="str">
        <f t="shared" si="28"/>
        <v/>
      </c>
      <c r="BI14" s="127" t="str">
        <f t="shared" si="29"/>
        <v/>
      </c>
      <c r="BJ14" s="119" t="str">
        <f t="shared" si="30"/>
        <v/>
      </c>
      <c r="BK14" s="120" t="str">
        <f t="shared" si="31"/>
        <v/>
      </c>
      <c r="BL14" s="121" t="str">
        <f t="shared" si="32"/>
        <v/>
      </c>
      <c r="BM14" s="122" t="str">
        <f t="shared" si="33"/>
        <v/>
      </c>
      <c r="BN14" s="120" t="str">
        <f t="shared" si="34"/>
        <v/>
      </c>
      <c r="BO14" s="121" t="str">
        <f t="shared" si="35"/>
        <v/>
      </c>
      <c r="BP14" s="43">
        <f t="shared" si="11"/>
        <v>0</v>
      </c>
      <c r="BQ14" s="43">
        <f t="shared" si="12"/>
        <v>0</v>
      </c>
      <c r="BR14" s="43">
        <f t="shared" si="13"/>
        <v>0</v>
      </c>
      <c r="BS14" s="43">
        <f t="shared" si="14"/>
        <v>0</v>
      </c>
      <c r="BT14" s="43">
        <f t="shared" si="15"/>
        <v>0</v>
      </c>
      <c r="BU14" s="47">
        <f t="shared" si="16"/>
        <v>0</v>
      </c>
      <c r="BV14" s="59">
        <f t="shared" si="17"/>
        <v>0</v>
      </c>
      <c r="BW14" s="123" t="str">
        <f t="shared" si="36"/>
        <v/>
      </c>
      <c r="BX14" s="124" t="str">
        <f t="shared" si="37"/>
        <v/>
      </c>
      <c r="BY14" s="125" t="str">
        <f t="shared" si="38"/>
        <v/>
      </c>
      <c r="BZ14" s="68">
        <f t="shared" si="39"/>
        <v>0</v>
      </c>
      <c r="CA14" s="69">
        <f t="shared" ref="CA14:CA48" si="42">+AS14</f>
        <v>0</v>
      </c>
      <c r="CB14" s="75"/>
      <c r="CC14" s="71" t="str">
        <f t="shared" si="20"/>
        <v/>
      </c>
      <c r="CD14" s="72">
        <f t="shared" si="40"/>
        <v>0</v>
      </c>
      <c r="CE14" s="73">
        <f t="shared" si="21"/>
        <v>0</v>
      </c>
      <c r="CF14" s="73"/>
      <c r="CG14" s="73"/>
      <c r="CH14" s="73"/>
      <c r="CI14" s="73"/>
      <c r="CJ14" s="180"/>
      <c r="CK14" s="114">
        <v>8</v>
      </c>
      <c r="CL14" s="114"/>
      <c r="CM14" s="114" t="str">
        <f>+定例競技会成績表!P20</f>
        <v/>
      </c>
      <c r="CN14" s="114"/>
      <c r="CO14" s="114"/>
      <c r="CP14" s="114"/>
      <c r="CQ14" s="114"/>
      <c r="CR14" s="126"/>
    </row>
    <row r="15" spans="1:96">
      <c r="A15" s="10" t="s">
        <v>55</v>
      </c>
      <c r="B15" s="11">
        <v>11</v>
      </c>
      <c r="C15" s="12" t="str">
        <f t="shared" si="41"/>
        <v>○</v>
      </c>
      <c r="D15" s="13">
        <f t="shared" si="22"/>
        <v>3</v>
      </c>
      <c r="E15" s="115" t="str">
        <f>IF(F15=E3,"○","")</f>
        <v/>
      </c>
      <c r="F15" s="49">
        <v>7</v>
      </c>
      <c r="G15" s="50">
        <v>1</v>
      </c>
      <c r="H15" s="220" t="s">
        <v>10</v>
      </c>
      <c r="I15" s="37">
        <v>3</v>
      </c>
      <c r="J15" s="38">
        <v>3</v>
      </c>
      <c r="K15" s="38">
        <v>2</v>
      </c>
      <c r="L15" s="38">
        <v>2</v>
      </c>
      <c r="M15" s="38">
        <v>3</v>
      </c>
      <c r="N15" s="38">
        <v>4</v>
      </c>
      <c r="O15" s="38">
        <v>4</v>
      </c>
      <c r="P15" s="38">
        <v>2</v>
      </c>
      <c r="Q15" s="38">
        <v>3</v>
      </c>
      <c r="R15" s="38">
        <v>2</v>
      </c>
      <c r="S15" s="38">
        <v>3</v>
      </c>
      <c r="T15" s="52">
        <v>3</v>
      </c>
      <c r="U15" s="53">
        <v>3</v>
      </c>
      <c r="V15" s="38">
        <v>2</v>
      </c>
      <c r="W15" s="38">
        <v>3</v>
      </c>
      <c r="X15" s="38">
        <v>3</v>
      </c>
      <c r="Y15" s="38">
        <v>2</v>
      </c>
      <c r="Z15" s="38">
        <v>4</v>
      </c>
      <c r="AA15" s="38">
        <v>3</v>
      </c>
      <c r="AB15" s="38">
        <v>2</v>
      </c>
      <c r="AC15" s="38">
        <v>3</v>
      </c>
      <c r="AD15" s="38">
        <v>3</v>
      </c>
      <c r="AE15" s="38">
        <v>2</v>
      </c>
      <c r="AF15" s="52">
        <v>3</v>
      </c>
      <c r="AG15" s="53">
        <v>3</v>
      </c>
      <c r="AH15" s="38">
        <v>1</v>
      </c>
      <c r="AI15" s="38">
        <v>3</v>
      </c>
      <c r="AJ15" s="38">
        <v>2</v>
      </c>
      <c r="AK15" s="38">
        <v>3</v>
      </c>
      <c r="AL15" s="38">
        <v>2</v>
      </c>
      <c r="AM15" s="38">
        <v>2</v>
      </c>
      <c r="AN15" s="38">
        <v>2</v>
      </c>
      <c r="AO15" s="38">
        <v>3</v>
      </c>
      <c r="AP15" s="38">
        <v>3</v>
      </c>
      <c r="AQ15" s="38">
        <v>3</v>
      </c>
      <c r="AR15" s="74">
        <v>2</v>
      </c>
      <c r="AS15" s="42">
        <v>93</v>
      </c>
      <c r="AT15" s="43">
        <f t="shared" si="1"/>
        <v>34</v>
      </c>
      <c r="AU15" s="43">
        <f t="shared" si="2"/>
        <v>0</v>
      </c>
      <c r="AV15" s="43">
        <f t="shared" si="23"/>
        <v>4</v>
      </c>
      <c r="AW15" s="44">
        <f t="shared" si="3"/>
        <v>34</v>
      </c>
      <c r="AX15" s="43">
        <f t="shared" si="4"/>
        <v>33</v>
      </c>
      <c r="AY15" s="43">
        <f t="shared" si="5"/>
        <v>0</v>
      </c>
      <c r="AZ15" s="43">
        <f t="shared" si="24"/>
        <v>4</v>
      </c>
      <c r="BA15" s="45">
        <f t="shared" si="25"/>
        <v>33</v>
      </c>
      <c r="BB15" s="46">
        <f t="shared" si="7"/>
        <v>29</v>
      </c>
      <c r="BC15" s="43">
        <f t="shared" si="8"/>
        <v>1</v>
      </c>
      <c r="BD15" s="43">
        <f t="shared" si="26"/>
        <v>5</v>
      </c>
      <c r="BE15" s="47">
        <f t="shared" si="9"/>
        <v>26</v>
      </c>
      <c r="BF15" s="48">
        <f t="shared" si="10"/>
        <v>1</v>
      </c>
      <c r="BG15" s="119" t="str">
        <f t="shared" si="27"/>
        <v/>
      </c>
      <c r="BH15" s="120" t="str">
        <f t="shared" si="28"/>
        <v/>
      </c>
      <c r="BI15" s="127" t="str">
        <f t="shared" si="29"/>
        <v/>
      </c>
      <c r="BJ15" s="119" t="str">
        <f t="shared" si="30"/>
        <v/>
      </c>
      <c r="BK15" s="120" t="str">
        <f t="shared" si="31"/>
        <v/>
      </c>
      <c r="BL15" s="121" t="str">
        <f t="shared" si="32"/>
        <v/>
      </c>
      <c r="BM15" s="122" t="str">
        <f t="shared" si="33"/>
        <v/>
      </c>
      <c r="BN15" s="120" t="str">
        <f t="shared" si="34"/>
        <v/>
      </c>
      <c r="BO15" s="121" t="str">
        <f t="shared" si="35"/>
        <v/>
      </c>
      <c r="BP15" s="43">
        <f t="shared" si="11"/>
        <v>13</v>
      </c>
      <c r="BQ15" s="43">
        <f t="shared" si="12"/>
        <v>19</v>
      </c>
      <c r="BR15" s="43">
        <f t="shared" si="13"/>
        <v>3</v>
      </c>
      <c r="BS15" s="43">
        <f t="shared" si="14"/>
        <v>0</v>
      </c>
      <c r="BT15" s="43">
        <f t="shared" si="15"/>
        <v>0</v>
      </c>
      <c r="BU15" s="47">
        <f t="shared" si="16"/>
        <v>0</v>
      </c>
      <c r="BV15" s="59">
        <f t="shared" si="17"/>
        <v>36</v>
      </c>
      <c r="BW15" s="123" t="str">
        <f t="shared" si="36"/>
        <v/>
      </c>
      <c r="BX15" s="124" t="str">
        <f t="shared" si="37"/>
        <v/>
      </c>
      <c r="BY15" s="125" t="str">
        <f t="shared" si="38"/>
        <v/>
      </c>
      <c r="BZ15" s="68">
        <f t="shared" si="39"/>
        <v>93</v>
      </c>
      <c r="CA15" s="69">
        <f t="shared" si="42"/>
        <v>93</v>
      </c>
      <c r="CB15" s="75"/>
      <c r="CC15" s="71" t="str">
        <f t="shared" si="20"/>
        <v/>
      </c>
      <c r="CD15" s="72">
        <f t="shared" si="40"/>
        <v>2</v>
      </c>
      <c r="CE15" s="73">
        <f t="shared" si="21"/>
        <v>3</v>
      </c>
      <c r="CF15" s="73"/>
      <c r="CG15" s="73"/>
      <c r="CH15" s="73">
        <v>3</v>
      </c>
      <c r="CI15" s="73"/>
      <c r="CJ15" s="180"/>
      <c r="CK15" s="114"/>
      <c r="CL15" s="114"/>
      <c r="CM15" s="114" t="str">
        <f>+定例競技会成績表!P21</f>
        <v/>
      </c>
      <c r="CN15" s="114"/>
      <c r="CO15" s="114">
        <v>8</v>
      </c>
      <c r="CP15" s="114"/>
      <c r="CQ15" s="114"/>
      <c r="CR15" s="126">
        <v>3</v>
      </c>
    </row>
    <row r="16" spans="1:96">
      <c r="A16" s="10" t="s">
        <v>56</v>
      </c>
      <c r="B16" s="11">
        <v>12</v>
      </c>
      <c r="C16" s="12" t="str">
        <f t="shared" si="41"/>
        <v>○</v>
      </c>
      <c r="D16" s="13">
        <f t="shared" si="22"/>
        <v>4</v>
      </c>
      <c r="E16" s="115" t="str">
        <f>IF(F16=E3,"○","")</f>
        <v/>
      </c>
      <c r="F16" s="49">
        <v>5</v>
      </c>
      <c r="G16" s="50">
        <v>2</v>
      </c>
      <c r="H16" s="221" t="s">
        <v>200</v>
      </c>
      <c r="I16" s="37">
        <v>3</v>
      </c>
      <c r="J16" s="38">
        <v>3</v>
      </c>
      <c r="K16" s="38">
        <v>3</v>
      </c>
      <c r="L16" s="38">
        <v>2</v>
      </c>
      <c r="M16" s="38">
        <v>2</v>
      </c>
      <c r="N16" s="38">
        <v>4</v>
      </c>
      <c r="O16" s="38">
        <v>2</v>
      </c>
      <c r="P16" s="38">
        <v>3</v>
      </c>
      <c r="Q16" s="38">
        <v>3</v>
      </c>
      <c r="R16" s="38">
        <v>2</v>
      </c>
      <c r="S16" s="38">
        <v>3</v>
      </c>
      <c r="T16" s="52">
        <v>3</v>
      </c>
      <c r="U16" s="53">
        <v>2</v>
      </c>
      <c r="V16" s="38">
        <v>4</v>
      </c>
      <c r="W16" s="38">
        <v>2</v>
      </c>
      <c r="X16" s="38">
        <v>2</v>
      </c>
      <c r="Y16" s="38">
        <v>3</v>
      </c>
      <c r="Z16" s="38">
        <v>2</v>
      </c>
      <c r="AA16" s="38">
        <v>3</v>
      </c>
      <c r="AB16" s="38">
        <v>3</v>
      </c>
      <c r="AC16" s="38">
        <v>2</v>
      </c>
      <c r="AD16" s="38">
        <v>2</v>
      </c>
      <c r="AE16" s="38">
        <v>3</v>
      </c>
      <c r="AF16" s="52">
        <v>3</v>
      </c>
      <c r="AG16" s="53">
        <v>3</v>
      </c>
      <c r="AH16" s="38">
        <v>2</v>
      </c>
      <c r="AI16" s="38">
        <v>3</v>
      </c>
      <c r="AJ16" s="38">
        <v>2</v>
      </c>
      <c r="AK16" s="38">
        <v>3</v>
      </c>
      <c r="AL16" s="38">
        <v>2</v>
      </c>
      <c r="AM16" s="38">
        <v>3</v>
      </c>
      <c r="AN16" s="38">
        <v>2</v>
      </c>
      <c r="AO16" s="38">
        <v>3</v>
      </c>
      <c r="AP16" s="38">
        <v>3</v>
      </c>
      <c r="AQ16" s="38">
        <v>2</v>
      </c>
      <c r="AR16" s="74">
        <v>4</v>
      </c>
      <c r="AS16" s="42">
        <v>96</v>
      </c>
      <c r="AT16" s="43">
        <f t="shared" si="1"/>
        <v>33</v>
      </c>
      <c r="AU16" s="43">
        <f t="shared" si="2"/>
        <v>0</v>
      </c>
      <c r="AV16" s="43">
        <f t="shared" si="23"/>
        <v>4</v>
      </c>
      <c r="AW16" s="44">
        <f t="shared" si="3"/>
        <v>33</v>
      </c>
      <c r="AX16" s="43">
        <f t="shared" si="4"/>
        <v>31</v>
      </c>
      <c r="AY16" s="43">
        <f t="shared" si="5"/>
        <v>0</v>
      </c>
      <c r="AZ16" s="43">
        <f t="shared" si="24"/>
        <v>6</v>
      </c>
      <c r="BA16" s="45">
        <f t="shared" si="25"/>
        <v>31</v>
      </c>
      <c r="BB16" s="46">
        <f t="shared" si="7"/>
        <v>32</v>
      </c>
      <c r="BC16" s="43">
        <f t="shared" si="8"/>
        <v>0</v>
      </c>
      <c r="BD16" s="43">
        <f t="shared" si="26"/>
        <v>5</v>
      </c>
      <c r="BE16" s="47">
        <f t="shared" si="9"/>
        <v>32</v>
      </c>
      <c r="BF16" s="48">
        <f t="shared" si="10"/>
        <v>0</v>
      </c>
      <c r="BG16" s="119" t="str">
        <f t="shared" si="27"/>
        <v/>
      </c>
      <c r="BH16" s="120" t="str">
        <f t="shared" si="28"/>
        <v/>
      </c>
      <c r="BI16" s="127" t="str">
        <f t="shared" si="29"/>
        <v/>
      </c>
      <c r="BJ16" s="119" t="str">
        <f t="shared" si="30"/>
        <v/>
      </c>
      <c r="BK16" s="120" t="str">
        <f t="shared" si="31"/>
        <v/>
      </c>
      <c r="BL16" s="121" t="str">
        <f t="shared" si="32"/>
        <v/>
      </c>
      <c r="BM16" s="122" t="str">
        <f t="shared" si="33"/>
        <v/>
      </c>
      <c r="BN16" s="120" t="str">
        <f t="shared" si="34"/>
        <v/>
      </c>
      <c r="BO16" s="121" t="str">
        <f t="shared" si="35"/>
        <v/>
      </c>
      <c r="BP16" s="43">
        <f t="shared" si="11"/>
        <v>15</v>
      </c>
      <c r="BQ16" s="43">
        <f t="shared" si="12"/>
        <v>18</v>
      </c>
      <c r="BR16" s="43">
        <f t="shared" si="13"/>
        <v>3</v>
      </c>
      <c r="BS16" s="43">
        <f t="shared" si="14"/>
        <v>0</v>
      </c>
      <c r="BT16" s="43">
        <f t="shared" si="15"/>
        <v>0</v>
      </c>
      <c r="BU16" s="47">
        <f t="shared" si="16"/>
        <v>0</v>
      </c>
      <c r="BV16" s="59">
        <f t="shared" si="17"/>
        <v>36</v>
      </c>
      <c r="BW16" s="123" t="str">
        <f t="shared" si="36"/>
        <v/>
      </c>
      <c r="BX16" s="124" t="str">
        <f t="shared" si="37"/>
        <v/>
      </c>
      <c r="BY16" s="125" t="str">
        <f t="shared" si="38"/>
        <v/>
      </c>
      <c r="BZ16" s="68">
        <f t="shared" si="39"/>
        <v>96</v>
      </c>
      <c r="CA16" s="69">
        <f t="shared" si="42"/>
        <v>96</v>
      </c>
      <c r="CB16" s="75"/>
      <c r="CC16" s="71" t="str">
        <f t="shared" si="20"/>
        <v/>
      </c>
      <c r="CD16" s="72">
        <f t="shared" si="40"/>
        <v>2.6666666666666665</v>
      </c>
      <c r="CE16" s="73">
        <f t="shared" si="21"/>
        <v>4</v>
      </c>
      <c r="CF16" s="73">
        <v>2</v>
      </c>
      <c r="CG16" s="73"/>
      <c r="CH16" s="73">
        <v>2</v>
      </c>
      <c r="CI16" s="73"/>
      <c r="CJ16" s="180"/>
      <c r="CK16" s="114"/>
      <c r="CL16" s="114"/>
      <c r="CM16" s="114" t="str">
        <f>+定例競技会成績表!P25</f>
        <v/>
      </c>
      <c r="CN16" s="114"/>
      <c r="CO16" s="114"/>
      <c r="CP16" s="114"/>
      <c r="CQ16" s="114">
        <v>2</v>
      </c>
      <c r="CR16" s="126"/>
    </row>
    <row r="17" spans="1:96">
      <c r="A17" s="10" t="s">
        <v>58</v>
      </c>
      <c r="B17" s="11">
        <v>13</v>
      </c>
      <c r="C17" s="12" t="str">
        <f t="shared" si="41"/>
        <v>○</v>
      </c>
      <c r="D17" s="13">
        <f t="shared" ref="D17:D27" si="43">+CE17</f>
        <v>8</v>
      </c>
      <c r="E17" s="115" t="str">
        <f>IF(F17=E3,"○","")</f>
        <v/>
      </c>
      <c r="F17" s="49">
        <v>9</v>
      </c>
      <c r="G17" s="50">
        <v>3</v>
      </c>
      <c r="H17" s="220" t="s">
        <v>207</v>
      </c>
      <c r="I17" s="37">
        <v>2</v>
      </c>
      <c r="J17" s="38">
        <v>2</v>
      </c>
      <c r="K17" s="38">
        <v>2</v>
      </c>
      <c r="L17" s="38">
        <v>3</v>
      </c>
      <c r="M17" s="38">
        <v>2</v>
      </c>
      <c r="N17" s="38">
        <v>3</v>
      </c>
      <c r="O17" s="38">
        <v>2</v>
      </c>
      <c r="P17" s="38">
        <v>2</v>
      </c>
      <c r="Q17" s="38">
        <v>4</v>
      </c>
      <c r="R17" s="38">
        <v>4</v>
      </c>
      <c r="S17" s="38">
        <v>2</v>
      </c>
      <c r="T17" s="52">
        <v>3</v>
      </c>
      <c r="U17" s="53">
        <v>2</v>
      </c>
      <c r="V17" s="38">
        <v>3</v>
      </c>
      <c r="W17" s="38">
        <v>3</v>
      </c>
      <c r="X17" s="38">
        <v>3</v>
      </c>
      <c r="Y17" s="38">
        <v>2</v>
      </c>
      <c r="Z17" s="38">
        <v>2</v>
      </c>
      <c r="AA17" s="38">
        <v>3</v>
      </c>
      <c r="AB17" s="38">
        <v>3</v>
      </c>
      <c r="AC17" s="38">
        <v>3</v>
      </c>
      <c r="AD17" s="38">
        <v>3</v>
      </c>
      <c r="AE17" s="38">
        <v>3</v>
      </c>
      <c r="AF17" s="52">
        <v>3</v>
      </c>
      <c r="AG17" s="53">
        <v>2</v>
      </c>
      <c r="AH17" s="38">
        <v>2</v>
      </c>
      <c r="AI17" s="38">
        <v>4</v>
      </c>
      <c r="AJ17" s="38">
        <v>2</v>
      </c>
      <c r="AK17" s="38">
        <v>3</v>
      </c>
      <c r="AL17" s="38">
        <v>3</v>
      </c>
      <c r="AM17" s="38">
        <v>3</v>
      </c>
      <c r="AN17" s="38">
        <v>2</v>
      </c>
      <c r="AO17" s="38">
        <v>2</v>
      </c>
      <c r="AP17" s="38">
        <v>4</v>
      </c>
      <c r="AQ17" s="38">
        <v>1</v>
      </c>
      <c r="AR17" s="74">
        <v>3</v>
      </c>
      <c r="AS17" s="42">
        <v>92</v>
      </c>
      <c r="AT17" s="43">
        <f t="shared" si="1"/>
        <v>31</v>
      </c>
      <c r="AU17" s="43">
        <f t="shared" si="2"/>
        <v>0</v>
      </c>
      <c r="AV17" s="43">
        <f t="shared" si="23"/>
        <v>7</v>
      </c>
      <c r="AW17" s="44">
        <f t="shared" si="3"/>
        <v>31</v>
      </c>
      <c r="AX17" s="43">
        <f t="shared" si="4"/>
        <v>33</v>
      </c>
      <c r="AY17" s="43">
        <f t="shared" si="5"/>
        <v>0</v>
      </c>
      <c r="AZ17" s="43">
        <f t="shared" si="24"/>
        <v>3</v>
      </c>
      <c r="BA17" s="45">
        <f t="shared" si="25"/>
        <v>33</v>
      </c>
      <c r="BB17" s="46">
        <f t="shared" si="7"/>
        <v>31</v>
      </c>
      <c r="BC17" s="43">
        <f t="shared" si="8"/>
        <v>1</v>
      </c>
      <c r="BD17" s="43">
        <f t="shared" si="26"/>
        <v>5</v>
      </c>
      <c r="BE17" s="47">
        <f t="shared" si="9"/>
        <v>28</v>
      </c>
      <c r="BF17" s="48">
        <f t="shared" si="10"/>
        <v>1</v>
      </c>
      <c r="BG17" s="119" t="str">
        <f t="shared" si="27"/>
        <v/>
      </c>
      <c r="BH17" s="120" t="str">
        <f t="shared" si="28"/>
        <v/>
      </c>
      <c r="BI17" s="127" t="str">
        <f t="shared" si="29"/>
        <v/>
      </c>
      <c r="BJ17" s="119" t="str">
        <f t="shared" si="30"/>
        <v/>
      </c>
      <c r="BK17" s="120" t="str">
        <f t="shared" si="31"/>
        <v/>
      </c>
      <c r="BL17" s="121" t="str">
        <f t="shared" si="32"/>
        <v/>
      </c>
      <c r="BM17" s="122" t="str">
        <f t="shared" si="33"/>
        <v/>
      </c>
      <c r="BN17" s="120" t="str">
        <f t="shared" si="34"/>
        <v/>
      </c>
      <c r="BO17" s="121" t="str">
        <f t="shared" si="35"/>
        <v/>
      </c>
      <c r="BP17" s="43">
        <f t="shared" si="11"/>
        <v>15</v>
      </c>
      <c r="BQ17" s="43">
        <f t="shared" si="12"/>
        <v>16</v>
      </c>
      <c r="BR17" s="43">
        <f t="shared" si="13"/>
        <v>4</v>
      </c>
      <c r="BS17" s="43">
        <f t="shared" si="14"/>
        <v>0</v>
      </c>
      <c r="BT17" s="43">
        <f t="shared" si="15"/>
        <v>0</v>
      </c>
      <c r="BU17" s="47">
        <f t="shared" si="16"/>
        <v>0</v>
      </c>
      <c r="BV17" s="59">
        <f>SUM(BF17:BU17)</f>
        <v>36</v>
      </c>
      <c r="BW17" s="123" t="str">
        <f t="shared" ref="BW17:BW48" si="44">IF(I17=1,LEFT(H17,3),"")</f>
        <v/>
      </c>
      <c r="BX17" s="124" t="str">
        <f t="shared" ref="BX17:BX48" si="45">IF(U17=1,LEFT(H17,3),"")</f>
        <v/>
      </c>
      <c r="BY17" s="125" t="str">
        <f t="shared" ref="BY17:BY48" si="46">IF(AG17=1,LEFT(H17,3),"")</f>
        <v/>
      </c>
      <c r="BZ17" s="68">
        <f t="shared" si="39"/>
        <v>92</v>
      </c>
      <c r="CA17" s="69">
        <f t="shared" si="42"/>
        <v>92</v>
      </c>
      <c r="CB17" s="75"/>
      <c r="CC17" s="71" t="str">
        <f t="shared" si="20"/>
        <v/>
      </c>
      <c r="CD17" s="72">
        <f t="shared" ref="CD17:CD27" si="47">+CE17/3*2</f>
        <v>5.333333333333333</v>
      </c>
      <c r="CE17" s="73">
        <f t="shared" si="21"/>
        <v>8</v>
      </c>
      <c r="CF17" s="73"/>
      <c r="CG17" s="73">
        <v>8</v>
      </c>
      <c r="CH17" s="73"/>
      <c r="CI17" s="73"/>
      <c r="CJ17" s="180"/>
      <c r="CK17" s="114"/>
      <c r="CL17" s="114"/>
      <c r="CM17" s="114" t="str">
        <f>+定例競技会成績表!P24</f>
        <v/>
      </c>
      <c r="CN17" s="114"/>
      <c r="CO17" s="114"/>
      <c r="CP17" s="114">
        <v>3</v>
      </c>
      <c r="CQ17" s="114"/>
      <c r="CR17" s="126"/>
    </row>
    <row r="18" spans="1:96">
      <c r="A18" s="10" t="s">
        <v>59</v>
      </c>
      <c r="B18" s="11">
        <v>14</v>
      </c>
      <c r="C18" s="12" t="str">
        <f t="shared" si="41"/>
        <v>○</v>
      </c>
      <c r="D18" s="13">
        <f t="shared" si="43"/>
        <v>0</v>
      </c>
      <c r="E18" s="115" t="str">
        <f>IF(F18=E3,"○","")</f>
        <v/>
      </c>
      <c r="F18" s="49">
        <v>9</v>
      </c>
      <c r="G18" s="50">
        <v>2</v>
      </c>
      <c r="H18" s="220" t="s">
        <v>139</v>
      </c>
      <c r="I18" s="37">
        <v>3</v>
      </c>
      <c r="J18" s="38">
        <v>3</v>
      </c>
      <c r="K18" s="38">
        <v>2</v>
      </c>
      <c r="L18" s="38">
        <v>3</v>
      </c>
      <c r="M18" s="38">
        <v>3</v>
      </c>
      <c r="N18" s="38">
        <v>3</v>
      </c>
      <c r="O18" s="38">
        <v>3</v>
      </c>
      <c r="P18" s="38">
        <v>3</v>
      </c>
      <c r="Q18" s="38">
        <v>4</v>
      </c>
      <c r="R18" s="38">
        <v>2</v>
      </c>
      <c r="S18" s="38">
        <v>3</v>
      </c>
      <c r="T18" s="52">
        <v>2</v>
      </c>
      <c r="U18" s="53">
        <v>3</v>
      </c>
      <c r="V18" s="38">
        <v>2</v>
      </c>
      <c r="W18" s="38">
        <v>2</v>
      </c>
      <c r="X18" s="38">
        <v>3</v>
      </c>
      <c r="Y18" s="38">
        <v>2</v>
      </c>
      <c r="Z18" s="38">
        <v>4</v>
      </c>
      <c r="AA18" s="38">
        <v>3</v>
      </c>
      <c r="AB18" s="38">
        <v>4</v>
      </c>
      <c r="AC18" s="38">
        <v>5</v>
      </c>
      <c r="AD18" s="38">
        <v>2</v>
      </c>
      <c r="AE18" s="38">
        <v>3</v>
      </c>
      <c r="AF18" s="52">
        <v>4</v>
      </c>
      <c r="AG18" s="53">
        <v>2</v>
      </c>
      <c r="AH18" s="38">
        <v>3</v>
      </c>
      <c r="AI18" s="38">
        <v>2</v>
      </c>
      <c r="AJ18" s="38">
        <v>3</v>
      </c>
      <c r="AK18" s="38">
        <v>3</v>
      </c>
      <c r="AL18" s="38">
        <v>3</v>
      </c>
      <c r="AM18" s="38">
        <v>3</v>
      </c>
      <c r="AN18" s="38">
        <v>3</v>
      </c>
      <c r="AO18" s="38">
        <v>2</v>
      </c>
      <c r="AP18" s="38">
        <v>2</v>
      </c>
      <c r="AQ18" s="38">
        <v>3</v>
      </c>
      <c r="AR18" s="74">
        <v>3</v>
      </c>
      <c r="AS18" s="42">
        <v>103</v>
      </c>
      <c r="AT18" s="43">
        <f t="shared" si="1"/>
        <v>34</v>
      </c>
      <c r="AU18" s="43">
        <f t="shared" si="2"/>
        <v>0</v>
      </c>
      <c r="AV18" s="43">
        <f t="shared" si="23"/>
        <v>3</v>
      </c>
      <c r="AW18" s="44">
        <f t="shared" si="3"/>
        <v>34</v>
      </c>
      <c r="AX18" s="43">
        <f t="shared" si="4"/>
        <v>37</v>
      </c>
      <c r="AY18" s="43">
        <f t="shared" si="5"/>
        <v>0</v>
      </c>
      <c r="AZ18" s="43">
        <f t="shared" si="24"/>
        <v>4</v>
      </c>
      <c r="BA18" s="45">
        <f t="shared" si="25"/>
        <v>37</v>
      </c>
      <c r="BB18" s="46">
        <f t="shared" si="7"/>
        <v>32</v>
      </c>
      <c r="BC18" s="43">
        <f t="shared" si="8"/>
        <v>0</v>
      </c>
      <c r="BD18" s="43">
        <f t="shared" si="26"/>
        <v>4</v>
      </c>
      <c r="BE18" s="47">
        <f t="shared" si="9"/>
        <v>32</v>
      </c>
      <c r="BF18" s="48">
        <f t="shared" si="10"/>
        <v>0</v>
      </c>
      <c r="BG18" s="119" t="str">
        <f t="shared" si="27"/>
        <v/>
      </c>
      <c r="BH18" s="120" t="str">
        <f t="shared" si="28"/>
        <v/>
      </c>
      <c r="BI18" s="127" t="str">
        <f t="shared" si="29"/>
        <v/>
      </c>
      <c r="BJ18" s="119" t="str">
        <f t="shared" si="30"/>
        <v/>
      </c>
      <c r="BK18" s="120" t="str">
        <f t="shared" si="31"/>
        <v/>
      </c>
      <c r="BL18" s="121" t="str">
        <f t="shared" si="32"/>
        <v/>
      </c>
      <c r="BM18" s="122" t="str">
        <f t="shared" si="33"/>
        <v/>
      </c>
      <c r="BN18" s="120" t="str">
        <f t="shared" si="34"/>
        <v/>
      </c>
      <c r="BO18" s="121" t="str">
        <f t="shared" si="35"/>
        <v/>
      </c>
      <c r="BP18" s="43">
        <f t="shared" si="11"/>
        <v>11</v>
      </c>
      <c r="BQ18" s="43">
        <f t="shared" si="12"/>
        <v>20</v>
      </c>
      <c r="BR18" s="43">
        <f t="shared" si="13"/>
        <v>4</v>
      </c>
      <c r="BS18" s="43">
        <f t="shared" si="14"/>
        <v>1</v>
      </c>
      <c r="BT18" s="43">
        <f t="shared" si="15"/>
        <v>0</v>
      </c>
      <c r="BU18" s="47">
        <f t="shared" si="16"/>
        <v>0</v>
      </c>
      <c r="BV18" s="59">
        <f t="shared" ref="BV18:BV48" si="48">SUM(BF18:BU18)</f>
        <v>36</v>
      </c>
      <c r="BW18" s="123" t="str">
        <f t="shared" si="44"/>
        <v/>
      </c>
      <c r="BX18" s="124" t="str">
        <f t="shared" si="45"/>
        <v/>
      </c>
      <c r="BY18" s="125" t="str">
        <f t="shared" si="46"/>
        <v/>
      </c>
      <c r="BZ18" s="68">
        <f t="shared" si="39"/>
        <v>103</v>
      </c>
      <c r="CA18" s="69">
        <f t="shared" si="42"/>
        <v>103</v>
      </c>
      <c r="CB18" s="75"/>
      <c r="CC18" s="71" t="str">
        <f t="shared" si="20"/>
        <v/>
      </c>
      <c r="CD18" s="72">
        <f t="shared" si="47"/>
        <v>0</v>
      </c>
      <c r="CE18" s="73">
        <f t="shared" si="21"/>
        <v>0</v>
      </c>
      <c r="CF18" s="73"/>
      <c r="CG18" s="73"/>
      <c r="CH18" s="73"/>
      <c r="CI18" s="73"/>
      <c r="CJ18" s="180"/>
      <c r="CK18" s="114"/>
      <c r="CL18" s="114"/>
      <c r="CM18" s="114" t="str">
        <f>+定例競技会成績表!P23</f>
        <v/>
      </c>
      <c r="CN18" s="114"/>
      <c r="CO18" s="114">
        <v>5</v>
      </c>
      <c r="CP18" s="114"/>
      <c r="CQ18" s="114"/>
      <c r="CR18" s="126"/>
    </row>
    <row r="19" spans="1:96">
      <c r="A19" s="10" t="s">
        <v>60</v>
      </c>
      <c r="B19" s="11">
        <v>15</v>
      </c>
      <c r="C19" s="12" t="str">
        <f t="shared" si="41"/>
        <v>○</v>
      </c>
      <c r="D19" s="13">
        <f t="shared" si="43"/>
        <v>0</v>
      </c>
      <c r="E19" s="115" t="str">
        <f>IF(F19=E3,"○","")</f>
        <v/>
      </c>
      <c r="F19" s="49">
        <v>4</v>
      </c>
      <c r="G19" s="50">
        <v>3</v>
      </c>
      <c r="H19" s="220" t="s">
        <v>176</v>
      </c>
      <c r="I19" s="37">
        <v>3</v>
      </c>
      <c r="J19" s="38">
        <v>3</v>
      </c>
      <c r="K19" s="38">
        <v>2</v>
      </c>
      <c r="L19" s="38">
        <v>4</v>
      </c>
      <c r="M19" s="38">
        <v>3</v>
      </c>
      <c r="N19" s="38">
        <v>4</v>
      </c>
      <c r="O19" s="38">
        <v>3</v>
      </c>
      <c r="P19" s="38">
        <v>2</v>
      </c>
      <c r="Q19" s="38">
        <v>3</v>
      </c>
      <c r="R19" s="38">
        <v>3</v>
      </c>
      <c r="S19" s="38">
        <v>3</v>
      </c>
      <c r="T19" s="52">
        <v>4</v>
      </c>
      <c r="U19" s="53">
        <v>2</v>
      </c>
      <c r="V19" s="38">
        <v>2</v>
      </c>
      <c r="W19" s="38">
        <v>2</v>
      </c>
      <c r="X19" s="38">
        <v>2</v>
      </c>
      <c r="Y19" s="38">
        <v>3</v>
      </c>
      <c r="Z19" s="38">
        <v>3</v>
      </c>
      <c r="AA19" s="38">
        <v>3</v>
      </c>
      <c r="AB19" s="38">
        <v>2</v>
      </c>
      <c r="AC19" s="38">
        <v>2</v>
      </c>
      <c r="AD19" s="38">
        <v>3</v>
      </c>
      <c r="AE19" s="38">
        <v>2</v>
      </c>
      <c r="AF19" s="52">
        <v>3</v>
      </c>
      <c r="AG19" s="53">
        <v>4</v>
      </c>
      <c r="AH19" s="38">
        <v>3</v>
      </c>
      <c r="AI19" s="38">
        <v>3</v>
      </c>
      <c r="AJ19" s="38">
        <v>3</v>
      </c>
      <c r="AK19" s="38">
        <v>2</v>
      </c>
      <c r="AL19" s="38">
        <v>4</v>
      </c>
      <c r="AM19" s="38">
        <v>3</v>
      </c>
      <c r="AN19" s="38">
        <v>2</v>
      </c>
      <c r="AO19" s="38">
        <v>3</v>
      </c>
      <c r="AP19" s="38">
        <v>3</v>
      </c>
      <c r="AQ19" s="38">
        <v>3</v>
      </c>
      <c r="AR19" s="74">
        <v>3</v>
      </c>
      <c r="AS19" s="42">
        <v>102</v>
      </c>
      <c r="AT19" s="43">
        <f t="shared" si="1"/>
        <v>37</v>
      </c>
      <c r="AU19" s="43">
        <f t="shared" si="2"/>
        <v>0</v>
      </c>
      <c r="AV19" s="43">
        <f t="shared" si="23"/>
        <v>2</v>
      </c>
      <c r="AW19" s="44">
        <f t="shared" si="3"/>
        <v>37</v>
      </c>
      <c r="AX19" s="43">
        <f t="shared" si="4"/>
        <v>29</v>
      </c>
      <c r="AY19" s="43">
        <f t="shared" si="5"/>
        <v>0</v>
      </c>
      <c r="AZ19" s="43">
        <f t="shared" si="24"/>
        <v>7</v>
      </c>
      <c r="BA19" s="45">
        <f t="shared" si="25"/>
        <v>29</v>
      </c>
      <c r="BB19" s="46">
        <f t="shared" si="7"/>
        <v>36</v>
      </c>
      <c r="BC19" s="43">
        <f t="shared" si="8"/>
        <v>0</v>
      </c>
      <c r="BD19" s="43">
        <f t="shared" si="26"/>
        <v>2</v>
      </c>
      <c r="BE19" s="47">
        <f t="shared" si="9"/>
        <v>36</v>
      </c>
      <c r="BF19" s="48">
        <f t="shared" si="10"/>
        <v>0</v>
      </c>
      <c r="BG19" s="119" t="str">
        <f t="shared" si="27"/>
        <v/>
      </c>
      <c r="BH19" s="120" t="str">
        <f t="shared" si="28"/>
        <v/>
      </c>
      <c r="BI19" s="127" t="str">
        <f t="shared" si="29"/>
        <v/>
      </c>
      <c r="BJ19" s="119" t="str">
        <f t="shared" si="30"/>
        <v/>
      </c>
      <c r="BK19" s="120" t="str">
        <f t="shared" si="31"/>
        <v/>
      </c>
      <c r="BL19" s="121" t="str">
        <f t="shared" si="32"/>
        <v/>
      </c>
      <c r="BM19" s="122" t="str">
        <f t="shared" si="33"/>
        <v/>
      </c>
      <c r="BN19" s="120" t="str">
        <f t="shared" si="34"/>
        <v/>
      </c>
      <c r="BO19" s="121" t="str">
        <f t="shared" si="35"/>
        <v/>
      </c>
      <c r="BP19" s="43">
        <f t="shared" si="11"/>
        <v>11</v>
      </c>
      <c r="BQ19" s="43">
        <f t="shared" si="12"/>
        <v>20</v>
      </c>
      <c r="BR19" s="43">
        <f t="shared" si="13"/>
        <v>5</v>
      </c>
      <c r="BS19" s="43">
        <f t="shared" si="14"/>
        <v>0</v>
      </c>
      <c r="BT19" s="43">
        <f t="shared" si="15"/>
        <v>0</v>
      </c>
      <c r="BU19" s="47">
        <f t="shared" si="16"/>
        <v>0</v>
      </c>
      <c r="BV19" s="59">
        <f t="shared" si="48"/>
        <v>36</v>
      </c>
      <c r="BW19" s="123" t="str">
        <f t="shared" si="44"/>
        <v/>
      </c>
      <c r="BX19" s="124" t="str">
        <f t="shared" si="45"/>
        <v/>
      </c>
      <c r="BY19" s="125" t="str">
        <f t="shared" si="46"/>
        <v/>
      </c>
      <c r="BZ19" s="68">
        <f t="shared" si="39"/>
        <v>102</v>
      </c>
      <c r="CA19" s="69">
        <f t="shared" si="42"/>
        <v>102</v>
      </c>
      <c r="CB19" s="75"/>
      <c r="CC19" s="71" t="str">
        <f t="shared" si="20"/>
        <v/>
      </c>
      <c r="CD19" s="72">
        <f t="shared" si="47"/>
        <v>0</v>
      </c>
      <c r="CE19" s="73">
        <f t="shared" si="21"/>
        <v>0</v>
      </c>
      <c r="CF19" s="73"/>
      <c r="CG19" s="73"/>
      <c r="CH19" s="73"/>
      <c r="CI19" s="73"/>
      <c r="CJ19" s="180"/>
      <c r="CK19" s="114"/>
      <c r="CL19" s="114"/>
      <c r="CM19" s="114">
        <v>8</v>
      </c>
      <c r="CN19" s="114"/>
      <c r="CO19" s="114">
        <v>2</v>
      </c>
      <c r="CP19" s="114"/>
      <c r="CQ19" s="114"/>
      <c r="CR19" s="126"/>
    </row>
    <row r="20" spans="1:96">
      <c r="A20" s="10" t="s">
        <v>61</v>
      </c>
      <c r="B20" s="11">
        <v>16</v>
      </c>
      <c r="C20" s="12" t="str">
        <f t="shared" si="41"/>
        <v>-</v>
      </c>
      <c r="D20" s="13">
        <f t="shared" si="43"/>
        <v>0</v>
      </c>
      <c r="E20" s="115" t="str">
        <f>IF(F20=E3,"○","")</f>
        <v/>
      </c>
      <c r="F20" s="49"/>
      <c r="G20" s="50">
        <v>2</v>
      </c>
      <c r="H20" s="220" t="s">
        <v>177</v>
      </c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2"/>
      <c r="U20" s="53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52"/>
      <c r="AG20" s="53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74"/>
      <c r="AS20" s="42"/>
      <c r="AT20" s="43">
        <f t="shared" si="1"/>
        <v>0</v>
      </c>
      <c r="AU20" s="43">
        <f t="shared" si="2"/>
        <v>0</v>
      </c>
      <c r="AV20" s="43">
        <f t="shared" si="23"/>
        <v>0</v>
      </c>
      <c r="AW20" s="44">
        <f t="shared" si="3"/>
        <v>0</v>
      </c>
      <c r="AX20" s="43">
        <f t="shared" si="4"/>
        <v>0</v>
      </c>
      <c r="AY20" s="43">
        <f t="shared" si="5"/>
        <v>0</v>
      </c>
      <c r="AZ20" s="43">
        <f t="shared" si="24"/>
        <v>0</v>
      </c>
      <c r="BA20" s="45">
        <f t="shared" si="25"/>
        <v>0</v>
      </c>
      <c r="BB20" s="46">
        <f t="shared" si="7"/>
        <v>0</v>
      </c>
      <c r="BC20" s="43">
        <f t="shared" si="8"/>
        <v>0</v>
      </c>
      <c r="BD20" s="43">
        <f t="shared" si="26"/>
        <v>0</v>
      </c>
      <c r="BE20" s="47">
        <f t="shared" si="9"/>
        <v>0</v>
      </c>
      <c r="BF20" s="48">
        <f t="shared" si="10"/>
        <v>0</v>
      </c>
      <c r="BG20" s="119" t="str">
        <f t="shared" si="27"/>
        <v/>
      </c>
      <c r="BH20" s="120" t="str">
        <f t="shared" si="28"/>
        <v/>
      </c>
      <c r="BI20" s="127" t="str">
        <f t="shared" si="29"/>
        <v/>
      </c>
      <c r="BJ20" s="119" t="str">
        <f t="shared" si="30"/>
        <v/>
      </c>
      <c r="BK20" s="120" t="str">
        <f t="shared" si="31"/>
        <v/>
      </c>
      <c r="BL20" s="121" t="str">
        <f t="shared" si="32"/>
        <v/>
      </c>
      <c r="BM20" s="122" t="str">
        <f t="shared" si="33"/>
        <v/>
      </c>
      <c r="BN20" s="120" t="str">
        <f t="shared" si="34"/>
        <v/>
      </c>
      <c r="BO20" s="121" t="str">
        <f t="shared" si="35"/>
        <v/>
      </c>
      <c r="BP20" s="43">
        <f t="shared" si="11"/>
        <v>0</v>
      </c>
      <c r="BQ20" s="43">
        <f t="shared" si="12"/>
        <v>0</v>
      </c>
      <c r="BR20" s="43">
        <f t="shared" si="13"/>
        <v>0</v>
      </c>
      <c r="BS20" s="43">
        <f t="shared" si="14"/>
        <v>0</v>
      </c>
      <c r="BT20" s="43">
        <f t="shared" si="15"/>
        <v>0</v>
      </c>
      <c r="BU20" s="47">
        <f t="shared" si="16"/>
        <v>0</v>
      </c>
      <c r="BV20" s="59">
        <f t="shared" si="48"/>
        <v>0</v>
      </c>
      <c r="BW20" s="123" t="str">
        <f t="shared" si="44"/>
        <v/>
      </c>
      <c r="BX20" s="124" t="str">
        <f t="shared" si="45"/>
        <v/>
      </c>
      <c r="BY20" s="125" t="str">
        <f t="shared" si="46"/>
        <v/>
      </c>
      <c r="BZ20" s="68">
        <f t="shared" si="39"/>
        <v>0</v>
      </c>
      <c r="CA20" s="69">
        <f t="shared" si="42"/>
        <v>0</v>
      </c>
      <c r="CB20" s="75"/>
      <c r="CC20" s="71" t="str">
        <f t="shared" si="20"/>
        <v/>
      </c>
      <c r="CD20" s="72">
        <f t="shared" si="47"/>
        <v>0</v>
      </c>
      <c r="CE20" s="73">
        <f t="shared" si="21"/>
        <v>0</v>
      </c>
      <c r="CF20" s="73"/>
      <c r="CG20" s="73"/>
      <c r="CH20" s="73"/>
      <c r="CI20" s="73"/>
      <c r="CJ20" s="180"/>
      <c r="CK20" s="114"/>
      <c r="CL20" s="114"/>
      <c r="CM20" s="114" t="str">
        <f>+定例競技会成績表!P28</f>
        <v/>
      </c>
      <c r="CN20" s="114"/>
      <c r="CO20" s="114"/>
      <c r="CP20" s="114"/>
      <c r="CQ20" s="114"/>
      <c r="CR20" s="126"/>
    </row>
    <row r="21" spans="1:96">
      <c r="A21" s="10" t="s">
        <v>62</v>
      </c>
      <c r="B21" s="11">
        <v>17</v>
      </c>
      <c r="C21" s="12" t="str">
        <f t="shared" si="41"/>
        <v>-</v>
      </c>
      <c r="D21" s="13">
        <f t="shared" si="43"/>
        <v>3</v>
      </c>
      <c r="E21" s="115" t="str">
        <f>IF(F21=E3,"○","")</f>
        <v/>
      </c>
      <c r="F21" s="49"/>
      <c r="G21" s="50">
        <v>1</v>
      </c>
      <c r="H21" s="220" t="s">
        <v>206</v>
      </c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2"/>
      <c r="U21" s="53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52"/>
      <c r="AG21" s="37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52"/>
      <c r="AS21" s="42"/>
      <c r="AT21" s="43">
        <f t="shared" si="1"/>
        <v>0</v>
      </c>
      <c r="AU21" s="43">
        <f t="shared" si="2"/>
        <v>0</v>
      </c>
      <c r="AV21" s="43">
        <f t="shared" si="23"/>
        <v>0</v>
      </c>
      <c r="AW21" s="44">
        <f t="shared" si="3"/>
        <v>0</v>
      </c>
      <c r="AX21" s="43">
        <f t="shared" si="4"/>
        <v>0</v>
      </c>
      <c r="AY21" s="43">
        <f t="shared" si="5"/>
        <v>0</v>
      </c>
      <c r="AZ21" s="43">
        <f t="shared" si="24"/>
        <v>0</v>
      </c>
      <c r="BA21" s="45">
        <f t="shared" si="25"/>
        <v>0</v>
      </c>
      <c r="BB21" s="46">
        <f t="shared" si="7"/>
        <v>0</v>
      </c>
      <c r="BC21" s="43">
        <f t="shared" si="8"/>
        <v>0</v>
      </c>
      <c r="BD21" s="43">
        <f t="shared" si="26"/>
        <v>0</v>
      </c>
      <c r="BE21" s="47">
        <f t="shared" si="9"/>
        <v>0</v>
      </c>
      <c r="BF21" s="48">
        <f t="shared" si="10"/>
        <v>0</v>
      </c>
      <c r="BG21" s="119" t="str">
        <f t="shared" si="27"/>
        <v/>
      </c>
      <c r="BH21" s="120" t="str">
        <f t="shared" si="28"/>
        <v/>
      </c>
      <c r="BI21" s="127" t="str">
        <f t="shared" si="29"/>
        <v/>
      </c>
      <c r="BJ21" s="119" t="str">
        <f t="shared" si="30"/>
        <v/>
      </c>
      <c r="BK21" s="120" t="str">
        <f t="shared" si="31"/>
        <v/>
      </c>
      <c r="BL21" s="121" t="str">
        <f t="shared" si="32"/>
        <v/>
      </c>
      <c r="BM21" s="122" t="str">
        <f t="shared" si="33"/>
        <v/>
      </c>
      <c r="BN21" s="120" t="str">
        <f t="shared" si="34"/>
        <v/>
      </c>
      <c r="BO21" s="121" t="str">
        <f t="shared" si="35"/>
        <v/>
      </c>
      <c r="BP21" s="43">
        <f t="shared" si="11"/>
        <v>0</v>
      </c>
      <c r="BQ21" s="43">
        <f t="shared" si="12"/>
        <v>0</v>
      </c>
      <c r="BR21" s="43">
        <f t="shared" si="13"/>
        <v>0</v>
      </c>
      <c r="BS21" s="43">
        <f t="shared" si="14"/>
        <v>0</v>
      </c>
      <c r="BT21" s="43">
        <f t="shared" si="15"/>
        <v>0</v>
      </c>
      <c r="BU21" s="47">
        <f t="shared" si="16"/>
        <v>0</v>
      </c>
      <c r="BV21" s="59">
        <f t="shared" si="48"/>
        <v>0</v>
      </c>
      <c r="BW21" s="123" t="str">
        <f t="shared" si="44"/>
        <v/>
      </c>
      <c r="BX21" s="124" t="str">
        <f t="shared" si="45"/>
        <v/>
      </c>
      <c r="BY21" s="125" t="str">
        <f t="shared" si="46"/>
        <v/>
      </c>
      <c r="BZ21" s="68">
        <f t="shared" si="39"/>
        <v>0</v>
      </c>
      <c r="CA21" s="69">
        <f t="shared" si="42"/>
        <v>0</v>
      </c>
      <c r="CB21" s="75"/>
      <c r="CC21" s="71" t="str">
        <f t="shared" si="20"/>
        <v/>
      </c>
      <c r="CD21" s="72">
        <f t="shared" si="47"/>
        <v>2</v>
      </c>
      <c r="CE21" s="73">
        <f t="shared" si="21"/>
        <v>3</v>
      </c>
      <c r="CF21" s="73">
        <v>1</v>
      </c>
      <c r="CG21" s="73">
        <v>2</v>
      </c>
      <c r="CH21" s="73"/>
      <c r="CI21" s="73"/>
      <c r="CJ21" s="180"/>
      <c r="CK21" s="114"/>
      <c r="CL21" s="114"/>
      <c r="CM21" s="114" t="str">
        <f>+定例競技会成績表!P29</f>
        <v/>
      </c>
      <c r="CN21" s="114">
        <v>5</v>
      </c>
      <c r="CO21" s="114"/>
      <c r="CP21" s="114">
        <v>2</v>
      </c>
      <c r="CQ21" s="114"/>
      <c r="CR21" s="126"/>
    </row>
    <row r="22" spans="1:96">
      <c r="A22" s="10" t="s">
        <v>63</v>
      </c>
      <c r="B22" s="11">
        <v>18</v>
      </c>
      <c r="C22" s="12" t="str">
        <f t="shared" si="41"/>
        <v>-</v>
      </c>
      <c r="D22" s="13">
        <f t="shared" si="43"/>
        <v>0</v>
      </c>
      <c r="E22" s="115" t="str">
        <f>IF(F22=E3,"○","")</f>
        <v/>
      </c>
      <c r="F22" s="49"/>
      <c r="G22" s="50">
        <v>2</v>
      </c>
      <c r="H22" s="220" t="s">
        <v>178</v>
      </c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2"/>
      <c r="U22" s="53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52"/>
      <c r="AG22" s="53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74"/>
      <c r="AS22" s="42"/>
      <c r="AT22" s="43">
        <f t="shared" si="1"/>
        <v>0</v>
      </c>
      <c r="AU22" s="43">
        <f t="shared" si="2"/>
        <v>0</v>
      </c>
      <c r="AV22" s="43">
        <f t="shared" si="23"/>
        <v>0</v>
      </c>
      <c r="AW22" s="44">
        <f t="shared" si="3"/>
        <v>0</v>
      </c>
      <c r="AX22" s="43">
        <f t="shared" si="4"/>
        <v>0</v>
      </c>
      <c r="AY22" s="43">
        <f t="shared" si="5"/>
        <v>0</v>
      </c>
      <c r="AZ22" s="43">
        <f t="shared" si="24"/>
        <v>0</v>
      </c>
      <c r="BA22" s="45">
        <f t="shared" si="25"/>
        <v>0</v>
      </c>
      <c r="BB22" s="46">
        <f t="shared" si="7"/>
        <v>0</v>
      </c>
      <c r="BC22" s="43">
        <f t="shared" si="8"/>
        <v>0</v>
      </c>
      <c r="BD22" s="43">
        <f t="shared" si="26"/>
        <v>0</v>
      </c>
      <c r="BE22" s="47">
        <f t="shared" si="9"/>
        <v>0</v>
      </c>
      <c r="BF22" s="48">
        <f t="shared" si="10"/>
        <v>0</v>
      </c>
      <c r="BG22" s="119" t="str">
        <f t="shared" si="27"/>
        <v/>
      </c>
      <c r="BH22" s="120" t="str">
        <f t="shared" si="28"/>
        <v/>
      </c>
      <c r="BI22" s="127" t="str">
        <f t="shared" si="29"/>
        <v/>
      </c>
      <c r="BJ22" s="119" t="str">
        <f t="shared" si="30"/>
        <v/>
      </c>
      <c r="BK22" s="120" t="str">
        <f t="shared" si="31"/>
        <v/>
      </c>
      <c r="BL22" s="121" t="str">
        <f t="shared" si="32"/>
        <v/>
      </c>
      <c r="BM22" s="122" t="str">
        <f t="shared" si="33"/>
        <v/>
      </c>
      <c r="BN22" s="120" t="str">
        <f t="shared" si="34"/>
        <v/>
      </c>
      <c r="BO22" s="121" t="str">
        <f t="shared" si="35"/>
        <v/>
      </c>
      <c r="BP22" s="43">
        <f t="shared" si="11"/>
        <v>0</v>
      </c>
      <c r="BQ22" s="43">
        <f t="shared" si="12"/>
        <v>0</v>
      </c>
      <c r="BR22" s="43">
        <f t="shared" si="13"/>
        <v>0</v>
      </c>
      <c r="BS22" s="43">
        <f t="shared" si="14"/>
        <v>0</v>
      </c>
      <c r="BT22" s="43">
        <f t="shared" si="15"/>
        <v>0</v>
      </c>
      <c r="BU22" s="47">
        <f t="shared" si="16"/>
        <v>0</v>
      </c>
      <c r="BV22" s="59">
        <f t="shared" si="48"/>
        <v>0</v>
      </c>
      <c r="BW22" s="123" t="str">
        <f t="shared" si="44"/>
        <v/>
      </c>
      <c r="BX22" s="124" t="str">
        <f t="shared" si="45"/>
        <v/>
      </c>
      <c r="BY22" s="125" t="str">
        <f t="shared" si="46"/>
        <v/>
      </c>
      <c r="BZ22" s="68">
        <f t="shared" si="39"/>
        <v>0</v>
      </c>
      <c r="CA22" s="69">
        <f t="shared" si="42"/>
        <v>0</v>
      </c>
      <c r="CB22" s="75"/>
      <c r="CC22" s="71" t="str">
        <f t="shared" si="20"/>
        <v/>
      </c>
      <c r="CD22" s="72">
        <f t="shared" si="47"/>
        <v>0</v>
      </c>
      <c r="CE22" s="73">
        <f t="shared" si="21"/>
        <v>0</v>
      </c>
      <c r="CF22" s="73"/>
      <c r="CG22" s="73"/>
      <c r="CH22" s="73"/>
      <c r="CI22" s="73"/>
      <c r="CJ22" s="180"/>
      <c r="CK22" s="114">
        <v>5</v>
      </c>
      <c r="CL22" s="114"/>
      <c r="CM22" s="114">
        <v>5</v>
      </c>
      <c r="CN22" s="114"/>
      <c r="CO22" s="114"/>
      <c r="CP22" s="114"/>
      <c r="CQ22" s="114"/>
      <c r="CR22" s="126"/>
    </row>
    <row r="23" spans="1:96">
      <c r="A23" s="10" t="s">
        <v>64</v>
      </c>
      <c r="B23" s="11">
        <v>19</v>
      </c>
      <c r="C23" s="12" t="str">
        <f t="shared" si="41"/>
        <v>○</v>
      </c>
      <c r="D23" s="13">
        <f t="shared" si="43"/>
        <v>0</v>
      </c>
      <c r="E23" s="115" t="str">
        <f>IF(F23=E3,"○","")</f>
        <v/>
      </c>
      <c r="F23" s="49">
        <v>11</v>
      </c>
      <c r="G23" s="50">
        <v>1</v>
      </c>
      <c r="H23" s="220" t="s">
        <v>179</v>
      </c>
      <c r="I23" s="37">
        <v>3</v>
      </c>
      <c r="J23" s="38">
        <v>2</v>
      </c>
      <c r="K23" s="38">
        <v>3</v>
      </c>
      <c r="L23" s="38">
        <v>2</v>
      </c>
      <c r="M23" s="38">
        <v>3</v>
      </c>
      <c r="N23" s="38">
        <v>4</v>
      </c>
      <c r="O23" s="38">
        <v>3</v>
      </c>
      <c r="P23" s="38">
        <v>3</v>
      </c>
      <c r="Q23" s="38">
        <v>4</v>
      </c>
      <c r="R23" s="38">
        <v>3</v>
      </c>
      <c r="S23" s="38">
        <v>2</v>
      </c>
      <c r="T23" s="52">
        <v>4</v>
      </c>
      <c r="U23" s="53">
        <v>3</v>
      </c>
      <c r="V23" s="38">
        <v>2</v>
      </c>
      <c r="W23" s="38">
        <v>3</v>
      </c>
      <c r="X23" s="38">
        <v>2</v>
      </c>
      <c r="Y23" s="38">
        <v>3</v>
      </c>
      <c r="Z23" s="38">
        <v>3</v>
      </c>
      <c r="AA23" s="38">
        <v>3</v>
      </c>
      <c r="AB23" s="38">
        <v>3</v>
      </c>
      <c r="AC23" s="38">
        <v>2</v>
      </c>
      <c r="AD23" s="38">
        <v>3</v>
      </c>
      <c r="AE23" s="38">
        <v>5</v>
      </c>
      <c r="AF23" s="52">
        <v>3</v>
      </c>
      <c r="AG23" s="53">
        <v>2</v>
      </c>
      <c r="AH23" s="38">
        <v>2</v>
      </c>
      <c r="AI23" s="38">
        <v>2</v>
      </c>
      <c r="AJ23" s="38">
        <v>1</v>
      </c>
      <c r="AK23" s="38">
        <v>3</v>
      </c>
      <c r="AL23" s="38">
        <v>3</v>
      </c>
      <c r="AM23" s="38">
        <v>3</v>
      </c>
      <c r="AN23" s="38">
        <v>2</v>
      </c>
      <c r="AO23" s="38">
        <v>3</v>
      </c>
      <c r="AP23" s="38">
        <v>3</v>
      </c>
      <c r="AQ23" s="38">
        <v>2</v>
      </c>
      <c r="AR23" s="74">
        <v>3</v>
      </c>
      <c r="AS23" s="42">
        <v>97</v>
      </c>
      <c r="AT23" s="43">
        <f t="shared" si="1"/>
        <v>36</v>
      </c>
      <c r="AU23" s="43">
        <f t="shared" si="2"/>
        <v>0</v>
      </c>
      <c r="AV23" s="43">
        <f t="shared" si="23"/>
        <v>3</v>
      </c>
      <c r="AW23" s="44">
        <f t="shared" si="3"/>
        <v>36</v>
      </c>
      <c r="AX23" s="43">
        <f t="shared" si="4"/>
        <v>35</v>
      </c>
      <c r="AY23" s="43">
        <f t="shared" si="5"/>
        <v>0</v>
      </c>
      <c r="AZ23" s="43">
        <f t="shared" si="24"/>
        <v>3</v>
      </c>
      <c r="BA23" s="45">
        <f t="shared" si="25"/>
        <v>35</v>
      </c>
      <c r="BB23" s="46">
        <f t="shared" si="7"/>
        <v>29</v>
      </c>
      <c r="BC23" s="43">
        <f t="shared" si="8"/>
        <v>1</v>
      </c>
      <c r="BD23" s="43">
        <f t="shared" si="26"/>
        <v>5</v>
      </c>
      <c r="BE23" s="47">
        <f t="shared" si="9"/>
        <v>26</v>
      </c>
      <c r="BF23" s="48">
        <f t="shared" si="10"/>
        <v>1</v>
      </c>
      <c r="BG23" s="119" t="str">
        <f t="shared" si="27"/>
        <v/>
      </c>
      <c r="BH23" s="120" t="str">
        <f t="shared" si="28"/>
        <v/>
      </c>
      <c r="BI23" s="127" t="str">
        <f t="shared" si="29"/>
        <v/>
      </c>
      <c r="BJ23" s="119" t="str">
        <f t="shared" si="30"/>
        <v/>
      </c>
      <c r="BK23" s="120" t="str">
        <f t="shared" si="31"/>
        <v/>
      </c>
      <c r="BL23" s="121" t="str">
        <f t="shared" si="32"/>
        <v xml:space="preserve">松本 </v>
      </c>
      <c r="BM23" s="122" t="str">
        <f t="shared" si="33"/>
        <v/>
      </c>
      <c r="BN23" s="120" t="str">
        <f t="shared" si="34"/>
        <v/>
      </c>
      <c r="BO23" s="121" t="str">
        <f t="shared" si="35"/>
        <v/>
      </c>
      <c r="BP23" s="43">
        <f t="shared" si="11"/>
        <v>11</v>
      </c>
      <c r="BQ23" s="43">
        <f t="shared" si="12"/>
        <v>20</v>
      </c>
      <c r="BR23" s="43">
        <f t="shared" si="13"/>
        <v>3</v>
      </c>
      <c r="BS23" s="43">
        <f t="shared" si="14"/>
        <v>1</v>
      </c>
      <c r="BT23" s="43">
        <f t="shared" si="15"/>
        <v>0</v>
      </c>
      <c r="BU23" s="47">
        <f t="shared" si="16"/>
        <v>0</v>
      </c>
      <c r="BV23" s="59">
        <f t="shared" si="48"/>
        <v>36</v>
      </c>
      <c r="BW23" s="123" t="str">
        <f t="shared" si="44"/>
        <v/>
      </c>
      <c r="BX23" s="124" t="str">
        <f t="shared" si="45"/>
        <v/>
      </c>
      <c r="BY23" s="125" t="str">
        <f t="shared" si="46"/>
        <v/>
      </c>
      <c r="BZ23" s="68">
        <f t="shared" si="39"/>
        <v>97</v>
      </c>
      <c r="CA23" s="69">
        <f t="shared" si="42"/>
        <v>97</v>
      </c>
      <c r="CB23" s="75"/>
      <c r="CC23" s="71" t="str">
        <f t="shared" si="20"/>
        <v/>
      </c>
      <c r="CD23" s="72">
        <f t="shared" si="47"/>
        <v>0</v>
      </c>
      <c r="CE23" s="73">
        <f t="shared" si="21"/>
        <v>0</v>
      </c>
      <c r="CF23" s="73"/>
      <c r="CG23" s="73"/>
      <c r="CH23" s="73"/>
      <c r="CI23" s="73"/>
      <c r="CJ23" s="180">
        <v>8</v>
      </c>
      <c r="CK23" s="114"/>
      <c r="CL23" s="114"/>
      <c r="CM23" s="114" t="str">
        <f>+定例競技会成績表!P31</f>
        <v/>
      </c>
      <c r="CN23" s="114"/>
      <c r="CO23" s="114"/>
      <c r="CP23" s="114"/>
      <c r="CQ23" s="114"/>
      <c r="CR23" s="126"/>
    </row>
    <row r="24" spans="1:96">
      <c r="A24" s="10" t="s">
        <v>65</v>
      </c>
      <c r="B24" s="11">
        <v>20</v>
      </c>
      <c r="C24" s="12" t="str">
        <f t="shared" si="41"/>
        <v>○</v>
      </c>
      <c r="D24" s="13">
        <f t="shared" si="43"/>
        <v>0</v>
      </c>
      <c r="E24" s="115" t="str">
        <f>IF(F24=E3,"○","")</f>
        <v/>
      </c>
      <c r="F24" s="49">
        <v>4</v>
      </c>
      <c r="G24" s="50">
        <v>3</v>
      </c>
      <c r="H24" s="220" t="s">
        <v>180</v>
      </c>
      <c r="I24" s="37">
        <v>2</v>
      </c>
      <c r="J24" s="38">
        <v>3</v>
      </c>
      <c r="K24" s="38">
        <v>3</v>
      </c>
      <c r="L24" s="38">
        <v>2</v>
      </c>
      <c r="M24" s="38">
        <v>3</v>
      </c>
      <c r="N24" s="38">
        <v>4</v>
      </c>
      <c r="O24" s="38">
        <v>2</v>
      </c>
      <c r="P24" s="38">
        <v>3</v>
      </c>
      <c r="Q24" s="38">
        <v>3</v>
      </c>
      <c r="R24" s="38">
        <v>3</v>
      </c>
      <c r="S24" s="38">
        <v>3</v>
      </c>
      <c r="T24" s="52">
        <v>4</v>
      </c>
      <c r="U24" s="37">
        <v>2</v>
      </c>
      <c r="V24" s="38">
        <v>2</v>
      </c>
      <c r="W24" s="38">
        <v>2</v>
      </c>
      <c r="X24" s="38">
        <v>3</v>
      </c>
      <c r="Y24" s="38">
        <v>3</v>
      </c>
      <c r="Z24" s="38">
        <v>3</v>
      </c>
      <c r="AA24" s="38">
        <v>3</v>
      </c>
      <c r="AB24" s="38">
        <v>2</v>
      </c>
      <c r="AC24" s="38">
        <v>3</v>
      </c>
      <c r="AD24" s="38">
        <v>4</v>
      </c>
      <c r="AE24" s="38">
        <v>2</v>
      </c>
      <c r="AF24" s="52">
        <v>2</v>
      </c>
      <c r="AG24" s="53">
        <v>3</v>
      </c>
      <c r="AH24" s="38">
        <v>3</v>
      </c>
      <c r="AI24" s="38">
        <v>3</v>
      </c>
      <c r="AJ24" s="38">
        <v>2</v>
      </c>
      <c r="AK24" s="38">
        <v>3</v>
      </c>
      <c r="AL24" s="38">
        <v>3</v>
      </c>
      <c r="AM24" s="38">
        <v>2</v>
      </c>
      <c r="AN24" s="38">
        <v>1</v>
      </c>
      <c r="AO24" s="38">
        <v>5</v>
      </c>
      <c r="AP24" s="38">
        <v>3</v>
      </c>
      <c r="AQ24" s="38">
        <v>2</v>
      </c>
      <c r="AR24" s="74">
        <v>2</v>
      </c>
      <c r="AS24" s="42">
        <v>95</v>
      </c>
      <c r="AT24" s="43">
        <f t="shared" si="1"/>
        <v>35</v>
      </c>
      <c r="AU24" s="43">
        <f t="shared" si="2"/>
        <v>0</v>
      </c>
      <c r="AV24" s="43">
        <f t="shared" si="23"/>
        <v>3</v>
      </c>
      <c r="AW24" s="44">
        <f t="shared" si="3"/>
        <v>35</v>
      </c>
      <c r="AX24" s="43">
        <f t="shared" si="4"/>
        <v>31</v>
      </c>
      <c r="AY24" s="43">
        <f t="shared" si="5"/>
        <v>0</v>
      </c>
      <c r="AZ24" s="43">
        <f t="shared" si="24"/>
        <v>6</v>
      </c>
      <c r="BA24" s="45">
        <f t="shared" si="25"/>
        <v>31</v>
      </c>
      <c r="BB24" s="46">
        <f t="shared" si="7"/>
        <v>32</v>
      </c>
      <c r="BC24" s="43">
        <f t="shared" si="8"/>
        <v>1</v>
      </c>
      <c r="BD24" s="43">
        <f t="shared" si="26"/>
        <v>4</v>
      </c>
      <c r="BE24" s="47">
        <f t="shared" si="9"/>
        <v>29</v>
      </c>
      <c r="BF24" s="48">
        <f t="shared" si="10"/>
        <v>1</v>
      </c>
      <c r="BG24" s="119" t="str">
        <f t="shared" si="27"/>
        <v/>
      </c>
      <c r="BH24" s="120" t="str">
        <f t="shared" si="28"/>
        <v/>
      </c>
      <c r="BI24" s="127" t="str">
        <f t="shared" si="29"/>
        <v/>
      </c>
      <c r="BJ24" s="119" t="str">
        <f t="shared" si="30"/>
        <v/>
      </c>
      <c r="BK24" s="120" t="str">
        <f t="shared" si="31"/>
        <v/>
      </c>
      <c r="BL24" s="121" t="str">
        <f t="shared" si="32"/>
        <v/>
      </c>
      <c r="BM24" s="122" t="str">
        <f t="shared" si="33"/>
        <v/>
      </c>
      <c r="BN24" s="120" t="str">
        <f t="shared" si="34"/>
        <v/>
      </c>
      <c r="BO24" s="121" t="str">
        <f t="shared" si="35"/>
        <v/>
      </c>
      <c r="BP24" s="43">
        <f t="shared" si="11"/>
        <v>13</v>
      </c>
      <c r="BQ24" s="43">
        <f t="shared" si="12"/>
        <v>18</v>
      </c>
      <c r="BR24" s="43">
        <f t="shared" si="13"/>
        <v>3</v>
      </c>
      <c r="BS24" s="43">
        <f t="shared" si="14"/>
        <v>1</v>
      </c>
      <c r="BT24" s="43">
        <f t="shared" si="15"/>
        <v>0</v>
      </c>
      <c r="BU24" s="47">
        <f t="shared" si="16"/>
        <v>0</v>
      </c>
      <c r="BV24" s="59">
        <f t="shared" si="48"/>
        <v>36</v>
      </c>
      <c r="BW24" s="123" t="str">
        <f t="shared" si="44"/>
        <v/>
      </c>
      <c r="BX24" s="124" t="str">
        <f t="shared" si="45"/>
        <v/>
      </c>
      <c r="BY24" s="125" t="str">
        <f t="shared" si="46"/>
        <v/>
      </c>
      <c r="BZ24" s="68">
        <f>SUM(AW24,BA24,BE24)</f>
        <v>95</v>
      </c>
      <c r="CA24" s="69">
        <f t="shared" si="42"/>
        <v>95</v>
      </c>
      <c r="CB24" s="75"/>
      <c r="CC24" s="71" t="str">
        <f t="shared" si="20"/>
        <v/>
      </c>
      <c r="CD24" s="72">
        <f t="shared" si="47"/>
        <v>0</v>
      </c>
      <c r="CE24" s="73">
        <f t="shared" si="21"/>
        <v>0</v>
      </c>
      <c r="CF24" s="73"/>
      <c r="CG24" s="73"/>
      <c r="CH24" s="73"/>
      <c r="CI24" s="73"/>
      <c r="CJ24" s="180"/>
      <c r="CK24" s="114">
        <v>2</v>
      </c>
      <c r="CL24" s="114"/>
      <c r="CM24" s="114">
        <v>2</v>
      </c>
      <c r="CN24" s="114"/>
      <c r="CO24" s="114"/>
      <c r="CP24" s="114"/>
      <c r="CQ24" s="114">
        <v>1</v>
      </c>
      <c r="CR24" s="126"/>
    </row>
    <row r="25" spans="1:96">
      <c r="A25" s="10" t="s">
        <v>66</v>
      </c>
      <c r="B25" s="11">
        <v>21</v>
      </c>
      <c r="C25" s="12" t="str">
        <f t="shared" si="41"/>
        <v>○</v>
      </c>
      <c r="D25" s="13">
        <f t="shared" si="43"/>
        <v>0</v>
      </c>
      <c r="E25" s="115" t="str">
        <f>IF(F25=E3,"○","")</f>
        <v>○</v>
      </c>
      <c r="F25" s="49">
        <v>12</v>
      </c>
      <c r="G25" s="50">
        <v>3</v>
      </c>
      <c r="H25" s="220" t="s">
        <v>181</v>
      </c>
      <c r="I25" s="37">
        <v>3</v>
      </c>
      <c r="J25" s="38">
        <v>3</v>
      </c>
      <c r="K25" s="38">
        <v>1</v>
      </c>
      <c r="L25" s="38">
        <v>3</v>
      </c>
      <c r="M25" s="38">
        <v>2</v>
      </c>
      <c r="N25" s="38">
        <v>3</v>
      </c>
      <c r="O25" s="38">
        <v>3</v>
      </c>
      <c r="P25" s="38">
        <v>2</v>
      </c>
      <c r="Q25" s="38">
        <v>4</v>
      </c>
      <c r="R25" s="38">
        <v>3</v>
      </c>
      <c r="S25" s="38">
        <v>3</v>
      </c>
      <c r="T25" s="52">
        <v>2</v>
      </c>
      <c r="U25" s="37">
        <v>2</v>
      </c>
      <c r="V25" s="38">
        <v>2</v>
      </c>
      <c r="W25" s="38">
        <v>2</v>
      </c>
      <c r="X25" s="38">
        <v>2</v>
      </c>
      <c r="Y25" s="38">
        <v>2</v>
      </c>
      <c r="Z25" s="38">
        <v>3</v>
      </c>
      <c r="AA25" s="38">
        <v>4</v>
      </c>
      <c r="AB25" s="38">
        <v>2</v>
      </c>
      <c r="AC25" s="38">
        <v>3</v>
      </c>
      <c r="AD25" s="38">
        <v>3</v>
      </c>
      <c r="AE25" s="38">
        <v>3</v>
      </c>
      <c r="AF25" s="52">
        <v>2</v>
      </c>
      <c r="AG25" s="53">
        <v>4</v>
      </c>
      <c r="AH25" s="38">
        <v>3</v>
      </c>
      <c r="AI25" s="38">
        <v>2</v>
      </c>
      <c r="AJ25" s="38">
        <v>3</v>
      </c>
      <c r="AK25" s="38">
        <v>3</v>
      </c>
      <c r="AL25" s="38">
        <v>4</v>
      </c>
      <c r="AM25" s="38">
        <v>3</v>
      </c>
      <c r="AN25" s="38">
        <v>3</v>
      </c>
      <c r="AO25" s="38">
        <v>2</v>
      </c>
      <c r="AP25" s="38">
        <v>2</v>
      </c>
      <c r="AQ25" s="38">
        <v>3</v>
      </c>
      <c r="AR25" s="74">
        <v>4</v>
      </c>
      <c r="AS25" s="42">
        <v>95</v>
      </c>
      <c r="AT25" s="43">
        <f>SUM(I25:T25)</f>
        <v>32</v>
      </c>
      <c r="AU25" s="43">
        <f t="shared" si="2"/>
        <v>1</v>
      </c>
      <c r="AV25" s="43">
        <f t="shared" si="23"/>
        <v>3</v>
      </c>
      <c r="AW25" s="44">
        <f>+AT25-3*AU25</f>
        <v>29</v>
      </c>
      <c r="AX25" s="43">
        <f t="shared" si="4"/>
        <v>30</v>
      </c>
      <c r="AY25" s="43">
        <f t="shared" si="5"/>
        <v>0</v>
      </c>
      <c r="AZ25" s="43">
        <f t="shared" si="24"/>
        <v>7</v>
      </c>
      <c r="BA25" s="45">
        <f t="shared" si="25"/>
        <v>30</v>
      </c>
      <c r="BB25" s="46">
        <f t="shared" si="7"/>
        <v>36</v>
      </c>
      <c r="BC25" s="43">
        <f t="shared" si="8"/>
        <v>0</v>
      </c>
      <c r="BD25" s="43">
        <f t="shared" si="26"/>
        <v>3</v>
      </c>
      <c r="BE25" s="47">
        <f t="shared" si="9"/>
        <v>36</v>
      </c>
      <c r="BF25" s="48">
        <f t="shared" si="10"/>
        <v>1</v>
      </c>
      <c r="BG25" s="119" t="str">
        <f t="shared" si="27"/>
        <v/>
      </c>
      <c r="BH25" s="120" t="str">
        <f t="shared" si="28"/>
        <v/>
      </c>
      <c r="BI25" s="127" t="str">
        <f t="shared" si="29"/>
        <v/>
      </c>
      <c r="BJ25" s="119" t="str">
        <f t="shared" si="30"/>
        <v/>
      </c>
      <c r="BK25" s="120" t="str">
        <f t="shared" si="31"/>
        <v/>
      </c>
      <c r="BL25" s="121" t="str">
        <f t="shared" si="32"/>
        <v/>
      </c>
      <c r="BM25" s="122" t="str">
        <f t="shared" si="33"/>
        <v/>
      </c>
      <c r="BN25" s="120" t="str">
        <f t="shared" si="34"/>
        <v/>
      </c>
      <c r="BO25" s="121" t="str">
        <f t="shared" si="35"/>
        <v/>
      </c>
      <c r="BP25" s="43">
        <f t="shared" si="11"/>
        <v>13</v>
      </c>
      <c r="BQ25" s="43">
        <f t="shared" si="12"/>
        <v>17</v>
      </c>
      <c r="BR25" s="43">
        <f t="shared" si="13"/>
        <v>5</v>
      </c>
      <c r="BS25" s="43">
        <f t="shared" si="14"/>
        <v>0</v>
      </c>
      <c r="BT25" s="43">
        <f t="shared" si="15"/>
        <v>0</v>
      </c>
      <c r="BU25" s="47">
        <f t="shared" si="16"/>
        <v>0</v>
      </c>
      <c r="BV25" s="59">
        <f t="shared" si="48"/>
        <v>36</v>
      </c>
      <c r="BW25" s="123" t="str">
        <f t="shared" si="44"/>
        <v/>
      </c>
      <c r="BX25" s="124" t="str">
        <f t="shared" si="45"/>
        <v/>
      </c>
      <c r="BY25" s="125" t="str">
        <f t="shared" si="46"/>
        <v/>
      </c>
      <c r="BZ25" s="68">
        <f t="shared" si="39"/>
        <v>95</v>
      </c>
      <c r="CA25" s="69">
        <f t="shared" si="42"/>
        <v>95</v>
      </c>
      <c r="CB25" s="75"/>
      <c r="CC25" s="71" t="str">
        <f t="shared" si="20"/>
        <v/>
      </c>
      <c r="CD25" s="72">
        <f t="shared" si="47"/>
        <v>0</v>
      </c>
      <c r="CE25" s="73">
        <f t="shared" si="21"/>
        <v>0</v>
      </c>
      <c r="CF25" s="73"/>
      <c r="CG25" s="73"/>
      <c r="CH25" s="73"/>
      <c r="CI25" s="73">
        <v>5</v>
      </c>
      <c r="CJ25" s="180"/>
      <c r="CK25" s="114"/>
      <c r="CL25" s="114"/>
      <c r="CM25" s="114" t="str">
        <f>+定例競技会成績表!P33</f>
        <v/>
      </c>
      <c r="CN25" s="114">
        <v>3</v>
      </c>
      <c r="CO25" s="114"/>
      <c r="CP25" s="114"/>
      <c r="CQ25" s="114"/>
      <c r="CR25" s="126"/>
    </row>
    <row r="26" spans="1:96">
      <c r="A26" s="10" t="s">
        <v>67</v>
      </c>
      <c r="B26" s="11">
        <v>22</v>
      </c>
      <c r="C26" s="12" t="str">
        <f t="shared" si="41"/>
        <v>○</v>
      </c>
      <c r="D26" s="13">
        <f t="shared" si="43"/>
        <v>0</v>
      </c>
      <c r="E26" s="115" t="str">
        <f>IF(F26=E3,"○","")</f>
        <v/>
      </c>
      <c r="F26" s="49">
        <v>7</v>
      </c>
      <c r="G26" s="50">
        <v>3</v>
      </c>
      <c r="H26" s="221" t="s">
        <v>182</v>
      </c>
      <c r="I26" s="37">
        <v>2</v>
      </c>
      <c r="J26" s="38">
        <v>4</v>
      </c>
      <c r="K26" s="38">
        <v>4</v>
      </c>
      <c r="L26" s="38">
        <v>3</v>
      </c>
      <c r="M26" s="38">
        <v>3</v>
      </c>
      <c r="N26" s="38">
        <v>4</v>
      </c>
      <c r="O26" s="38">
        <v>3</v>
      </c>
      <c r="P26" s="38">
        <v>4</v>
      </c>
      <c r="Q26" s="38">
        <v>4</v>
      </c>
      <c r="R26" s="38">
        <v>2</v>
      </c>
      <c r="S26" s="38">
        <v>2</v>
      </c>
      <c r="T26" s="52">
        <v>1</v>
      </c>
      <c r="U26" s="53">
        <v>3</v>
      </c>
      <c r="V26" s="38">
        <v>3</v>
      </c>
      <c r="W26" s="38">
        <v>3</v>
      </c>
      <c r="X26" s="38">
        <v>2</v>
      </c>
      <c r="Y26" s="38">
        <v>3</v>
      </c>
      <c r="Z26" s="38">
        <v>3</v>
      </c>
      <c r="AA26" s="38">
        <v>3</v>
      </c>
      <c r="AB26" s="38">
        <v>4</v>
      </c>
      <c r="AC26" s="38">
        <v>2</v>
      </c>
      <c r="AD26" s="38">
        <v>2</v>
      </c>
      <c r="AE26" s="38">
        <v>2</v>
      </c>
      <c r="AF26" s="52">
        <v>4</v>
      </c>
      <c r="AG26" s="53">
        <v>2</v>
      </c>
      <c r="AH26" s="38">
        <v>3</v>
      </c>
      <c r="AI26" s="38">
        <v>3</v>
      </c>
      <c r="AJ26" s="38">
        <v>2</v>
      </c>
      <c r="AK26" s="38">
        <v>2</v>
      </c>
      <c r="AL26" s="38">
        <v>3</v>
      </c>
      <c r="AM26" s="38">
        <v>2</v>
      </c>
      <c r="AN26" s="38">
        <v>2</v>
      </c>
      <c r="AO26" s="38">
        <v>3</v>
      </c>
      <c r="AP26" s="38">
        <v>3</v>
      </c>
      <c r="AQ26" s="38">
        <v>1</v>
      </c>
      <c r="AR26" s="74">
        <v>3</v>
      </c>
      <c r="AS26" s="42">
        <v>93</v>
      </c>
      <c r="AT26" s="43">
        <f>SUM(I26:T26)</f>
        <v>36</v>
      </c>
      <c r="AU26" s="43">
        <f t="shared" si="2"/>
        <v>1</v>
      </c>
      <c r="AV26" s="43">
        <f t="shared" si="23"/>
        <v>3</v>
      </c>
      <c r="AW26" s="44">
        <f t="shared" ref="AW26:AW48" si="49">+AT26-3*AU26</f>
        <v>33</v>
      </c>
      <c r="AX26" s="43">
        <f t="shared" si="4"/>
        <v>34</v>
      </c>
      <c r="AY26" s="43">
        <f t="shared" si="5"/>
        <v>0</v>
      </c>
      <c r="AZ26" s="43">
        <f t="shared" si="24"/>
        <v>4</v>
      </c>
      <c r="BA26" s="45">
        <f t="shared" si="25"/>
        <v>34</v>
      </c>
      <c r="BB26" s="46">
        <f t="shared" si="7"/>
        <v>29</v>
      </c>
      <c r="BC26" s="43">
        <f t="shared" si="8"/>
        <v>1</v>
      </c>
      <c r="BD26" s="43">
        <f t="shared" si="26"/>
        <v>5</v>
      </c>
      <c r="BE26" s="47">
        <f t="shared" si="9"/>
        <v>26</v>
      </c>
      <c r="BF26" s="48">
        <f t="shared" si="10"/>
        <v>2</v>
      </c>
      <c r="BG26" s="119" t="str">
        <f t="shared" si="27"/>
        <v/>
      </c>
      <c r="BH26" s="120" t="str">
        <f t="shared" si="28"/>
        <v/>
      </c>
      <c r="BI26" s="127" t="str">
        <f t="shared" si="29"/>
        <v/>
      </c>
      <c r="BJ26" s="119" t="str">
        <f t="shared" si="30"/>
        <v/>
      </c>
      <c r="BK26" s="120" t="str">
        <f t="shared" si="31"/>
        <v/>
      </c>
      <c r="BL26" s="121" t="str">
        <f t="shared" si="32"/>
        <v/>
      </c>
      <c r="BM26" s="122" t="str">
        <f t="shared" si="33"/>
        <v/>
      </c>
      <c r="BN26" s="120" t="str">
        <f t="shared" si="34"/>
        <v/>
      </c>
      <c r="BO26" s="121" t="str">
        <f t="shared" si="35"/>
        <v/>
      </c>
      <c r="BP26" s="43">
        <f t="shared" si="11"/>
        <v>12</v>
      </c>
      <c r="BQ26" s="43">
        <f t="shared" si="12"/>
        <v>15</v>
      </c>
      <c r="BR26" s="43">
        <f t="shared" si="13"/>
        <v>7</v>
      </c>
      <c r="BS26" s="43">
        <f t="shared" si="14"/>
        <v>0</v>
      </c>
      <c r="BT26" s="43">
        <f t="shared" si="15"/>
        <v>0</v>
      </c>
      <c r="BU26" s="47">
        <f t="shared" si="16"/>
        <v>0</v>
      </c>
      <c r="BV26" s="59">
        <f t="shared" si="48"/>
        <v>36</v>
      </c>
      <c r="BW26" s="123" t="str">
        <f t="shared" si="44"/>
        <v/>
      </c>
      <c r="BX26" s="124" t="str">
        <f t="shared" si="45"/>
        <v/>
      </c>
      <c r="BY26" s="125" t="str">
        <f t="shared" si="46"/>
        <v/>
      </c>
      <c r="BZ26" s="68">
        <f t="shared" si="39"/>
        <v>93</v>
      </c>
      <c r="CA26" s="69">
        <f t="shared" si="42"/>
        <v>93</v>
      </c>
      <c r="CB26" s="75"/>
      <c r="CC26" s="71" t="str">
        <f t="shared" si="20"/>
        <v/>
      </c>
      <c r="CD26" s="72">
        <f t="shared" si="47"/>
        <v>0</v>
      </c>
      <c r="CE26" s="73">
        <f t="shared" si="21"/>
        <v>0</v>
      </c>
      <c r="CF26" s="73"/>
      <c r="CG26" s="73"/>
      <c r="CH26" s="73"/>
      <c r="CI26" s="73">
        <v>8</v>
      </c>
      <c r="CJ26" s="180"/>
      <c r="CK26" s="114"/>
      <c r="CL26" s="114"/>
      <c r="CM26" s="114" t="str">
        <f>+定例競技会成績表!P34</f>
        <v/>
      </c>
      <c r="CN26" s="114"/>
      <c r="CO26" s="114"/>
      <c r="CP26" s="114"/>
      <c r="CQ26" s="114"/>
      <c r="CR26" s="126"/>
    </row>
    <row r="27" spans="1:96" ht="14.25" customHeight="1">
      <c r="A27" s="10" t="s">
        <v>68</v>
      </c>
      <c r="B27" s="11">
        <v>23</v>
      </c>
      <c r="C27" s="12" t="str">
        <f t="shared" si="41"/>
        <v>-</v>
      </c>
      <c r="D27" s="13">
        <f t="shared" si="43"/>
        <v>0</v>
      </c>
      <c r="E27" s="115" t="str">
        <f>IF(F27=E3,"○","")</f>
        <v/>
      </c>
      <c r="F27" s="49"/>
      <c r="G27" s="50">
        <v>1</v>
      </c>
      <c r="H27" s="222" t="s">
        <v>183</v>
      </c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2"/>
      <c r="U27" s="5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52"/>
      <c r="AG27" s="53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74"/>
      <c r="AS27" s="42"/>
      <c r="AT27" s="43">
        <f t="shared" ref="AT27:AT48" si="50">SUM(I27:T27)</f>
        <v>0</v>
      </c>
      <c r="AU27" s="43">
        <f t="shared" si="2"/>
        <v>0</v>
      </c>
      <c r="AV27" s="43">
        <f t="shared" si="23"/>
        <v>0</v>
      </c>
      <c r="AW27" s="44">
        <f t="shared" si="49"/>
        <v>0</v>
      </c>
      <c r="AX27" s="43">
        <f t="shared" si="4"/>
        <v>0</v>
      </c>
      <c r="AY27" s="43">
        <f t="shared" si="5"/>
        <v>0</v>
      </c>
      <c r="AZ27" s="43">
        <f t="shared" si="24"/>
        <v>0</v>
      </c>
      <c r="BA27" s="45">
        <f t="shared" si="25"/>
        <v>0</v>
      </c>
      <c r="BB27" s="46">
        <f t="shared" si="7"/>
        <v>0</v>
      </c>
      <c r="BC27" s="43">
        <f t="shared" si="8"/>
        <v>0</v>
      </c>
      <c r="BD27" s="43">
        <f t="shared" si="26"/>
        <v>0</v>
      </c>
      <c r="BE27" s="47">
        <f t="shared" si="9"/>
        <v>0</v>
      </c>
      <c r="BF27" s="48">
        <f t="shared" si="10"/>
        <v>0</v>
      </c>
      <c r="BG27" s="119" t="str">
        <f t="shared" si="27"/>
        <v/>
      </c>
      <c r="BH27" s="120" t="str">
        <f t="shared" si="28"/>
        <v/>
      </c>
      <c r="BI27" s="127" t="str">
        <f t="shared" si="29"/>
        <v/>
      </c>
      <c r="BJ27" s="119" t="str">
        <f t="shared" si="30"/>
        <v/>
      </c>
      <c r="BK27" s="120" t="str">
        <f t="shared" si="31"/>
        <v/>
      </c>
      <c r="BL27" s="121" t="str">
        <f t="shared" si="32"/>
        <v/>
      </c>
      <c r="BM27" s="122" t="str">
        <f t="shared" si="33"/>
        <v/>
      </c>
      <c r="BN27" s="120" t="str">
        <f t="shared" si="34"/>
        <v/>
      </c>
      <c r="BO27" s="121" t="str">
        <f t="shared" si="35"/>
        <v/>
      </c>
      <c r="BP27" s="43">
        <f t="shared" si="11"/>
        <v>0</v>
      </c>
      <c r="BQ27" s="43">
        <f t="shared" si="12"/>
        <v>0</v>
      </c>
      <c r="BR27" s="43">
        <f t="shared" si="13"/>
        <v>0</v>
      </c>
      <c r="BS27" s="43">
        <f t="shared" si="14"/>
        <v>0</v>
      </c>
      <c r="BT27" s="43">
        <f t="shared" si="15"/>
        <v>0</v>
      </c>
      <c r="BU27" s="47">
        <f t="shared" si="16"/>
        <v>0</v>
      </c>
      <c r="BV27" s="59">
        <f t="shared" si="48"/>
        <v>0</v>
      </c>
      <c r="BW27" s="123" t="str">
        <f t="shared" si="44"/>
        <v/>
      </c>
      <c r="BX27" s="124" t="str">
        <f t="shared" si="45"/>
        <v/>
      </c>
      <c r="BY27" s="125" t="str">
        <f t="shared" si="46"/>
        <v/>
      </c>
      <c r="BZ27" s="68">
        <f t="shared" si="39"/>
        <v>0</v>
      </c>
      <c r="CA27" s="69">
        <f t="shared" si="42"/>
        <v>0</v>
      </c>
      <c r="CB27" s="75"/>
      <c r="CC27" s="71" t="str">
        <f t="shared" si="20"/>
        <v/>
      </c>
      <c r="CD27" s="72">
        <f t="shared" si="47"/>
        <v>0</v>
      </c>
      <c r="CE27" s="73">
        <f t="shared" si="21"/>
        <v>0</v>
      </c>
      <c r="CF27" s="73"/>
      <c r="CG27" s="73"/>
      <c r="CH27" s="73"/>
      <c r="CI27" s="73"/>
      <c r="CJ27" s="180"/>
      <c r="CK27" s="114"/>
      <c r="CL27" s="114"/>
      <c r="CM27" s="114" t="str">
        <f>+定例競技会成績表!P35</f>
        <v/>
      </c>
      <c r="CN27" s="114"/>
      <c r="CO27" s="114"/>
      <c r="CP27" s="114"/>
      <c r="CQ27" s="114"/>
      <c r="CR27" s="126"/>
    </row>
    <row r="28" spans="1:96">
      <c r="A28" s="10" t="s">
        <v>70</v>
      </c>
      <c r="B28" s="11">
        <v>24</v>
      </c>
      <c r="C28" s="12" t="str">
        <f t="shared" si="41"/>
        <v>-</v>
      </c>
      <c r="D28" s="13">
        <f t="shared" ref="D28:D47" si="51">+CE28</f>
        <v>0</v>
      </c>
      <c r="E28" s="115" t="str">
        <f>IF(F28=E3,"○","")</f>
        <v/>
      </c>
      <c r="F28" s="49"/>
      <c r="G28" s="50">
        <v>2</v>
      </c>
      <c r="H28" s="222" t="s">
        <v>121</v>
      </c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2"/>
      <c r="U28" s="53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52"/>
      <c r="AG28" s="53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74"/>
      <c r="AS28" s="42"/>
      <c r="AT28" s="43">
        <f t="shared" si="50"/>
        <v>0</v>
      </c>
      <c r="AU28" s="43">
        <f t="shared" si="2"/>
        <v>0</v>
      </c>
      <c r="AV28" s="43">
        <f t="shared" si="23"/>
        <v>0</v>
      </c>
      <c r="AW28" s="44">
        <f t="shared" si="49"/>
        <v>0</v>
      </c>
      <c r="AX28" s="43">
        <f t="shared" si="4"/>
        <v>0</v>
      </c>
      <c r="AY28" s="43">
        <f t="shared" si="5"/>
        <v>0</v>
      </c>
      <c r="AZ28" s="43">
        <f t="shared" si="24"/>
        <v>0</v>
      </c>
      <c r="BA28" s="45">
        <f t="shared" si="25"/>
        <v>0</v>
      </c>
      <c r="BB28" s="46">
        <f t="shared" si="7"/>
        <v>0</v>
      </c>
      <c r="BC28" s="43">
        <f t="shared" si="8"/>
        <v>0</v>
      </c>
      <c r="BD28" s="43">
        <f t="shared" si="26"/>
        <v>0</v>
      </c>
      <c r="BE28" s="47">
        <f t="shared" si="9"/>
        <v>0</v>
      </c>
      <c r="BF28" s="48">
        <f t="shared" si="10"/>
        <v>0</v>
      </c>
      <c r="BG28" s="119" t="str">
        <f t="shared" si="27"/>
        <v/>
      </c>
      <c r="BH28" s="120" t="str">
        <f t="shared" si="28"/>
        <v/>
      </c>
      <c r="BI28" s="127" t="str">
        <f t="shared" si="29"/>
        <v/>
      </c>
      <c r="BJ28" s="119" t="str">
        <f t="shared" si="30"/>
        <v/>
      </c>
      <c r="BK28" s="120" t="str">
        <f t="shared" si="31"/>
        <v/>
      </c>
      <c r="BL28" s="121" t="str">
        <f t="shared" si="32"/>
        <v/>
      </c>
      <c r="BM28" s="122" t="str">
        <f t="shared" si="33"/>
        <v/>
      </c>
      <c r="BN28" s="120" t="str">
        <f t="shared" si="34"/>
        <v/>
      </c>
      <c r="BO28" s="121" t="str">
        <f t="shared" si="35"/>
        <v/>
      </c>
      <c r="BP28" s="43">
        <f t="shared" si="11"/>
        <v>0</v>
      </c>
      <c r="BQ28" s="43">
        <f t="shared" si="12"/>
        <v>0</v>
      </c>
      <c r="BR28" s="43">
        <f t="shared" si="13"/>
        <v>0</v>
      </c>
      <c r="BS28" s="43">
        <f t="shared" si="14"/>
        <v>0</v>
      </c>
      <c r="BT28" s="43">
        <f t="shared" si="15"/>
        <v>0</v>
      </c>
      <c r="BU28" s="47">
        <f t="shared" si="16"/>
        <v>0</v>
      </c>
      <c r="BV28" s="59">
        <f t="shared" si="48"/>
        <v>0</v>
      </c>
      <c r="BW28" s="123" t="str">
        <f t="shared" si="44"/>
        <v/>
      </c>
      <c r="BX28" s="124" t="str">
        <f t="shared" si="45"/>
        <v/>
      </c>
      <c r="BY28" s="125" t="str">
        <f t="shared" si="46"/>
        <v/>
      </c>
      <c r="BZ28" s="68">
        <f t="shared" si="39"/>
        <v>0</v>
      </c>
      <c r="CA28" s="69">
        <f t="shared" si="42"/>
        <v>0</v>
      </c>
      <c r="CB28" s="75"/>
      <c r="CC28" s="71" t="str">
        <f t="shared" si="20"/>
        <v/>
      </c>
      <c r="CD28" s="72">
        <f t="shared" ref="CD28:CD32" si="52">+CE28/3*2</f>
        <v>0</v>
      </c>
      <c r="CE28" s="73">
        <f t="shared" si="21"/>
        <v>0</v>
      </c>
      <c r="CF28" s="73"/>
      <c r="CG28" s="73"/>
      <c r="CH28" s="73"/>
      <c r="CI28" s="73"/>
      <c r="CJ28" s="180"/>
      <c r="CK28" s="114"/>
      <c r="CL28" s="114"/>
      <c r="CM28" s="114" t="str">
        <f>+定例競技会成績表!P37</f>
        <v/>
      </c>
      <c r="CN28" s="114"/>
      <c r="CO28" s="114"/>
      <c r="CP28" s="114"/>
      <c r="CQ28" s="114"/>
      <c r="CR28" s="126"/>
    </row>
    <row r="29" spans="1:96">
      <c r="A29" s="10" t="s">
        <v>72</v>
      </c>
      <c r="B29" s="11">
        <v>25</v>
      </c>
      <c r="C29" s="12" t="str">
        <f t="shared" si="41"/>
        <v>-</v>
      </c>
      <c r="D29" s="13">
        <f t="shared" si="51"/>
        <v>0</v>
      </c>
      <c r="E29" s="115" t="str">
        <f>IF(F29=E3,"○","")</f>
        <v/>
      </c>
      <c r="F29" s="49"/>
      <c r="G29" s="50">
        <v>3</v>
      </c>
      <c r="H29" s="220" t="s">
        <v>208</v>
      </c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52"/>
      <c r="U29" s="53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52"/>
      <c r="AG29" s="53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74"/>
      <c r="AS29" s="42"/>
      <c r="AT29" s="43">
        <f t="shared" si="50"/>
        <v>0</v>
      </c>
      <c r="AU29" s="43">
        <f t="shared" si="2"/>
        <v>0</v>
      </c>
      <c r="AV29" s="43">
        <f t="shared" si="23"/>
        <v>0</v>
      </c>
      <c r="AW29" s="44">
        <f t="shared" si="49"/>
        <v>0</v>
      </c>
      <c r="AX29" s="43">
        <f t="shared" ref="AX29:AX48" si="53">SUM(U29:AF29)</f>
        <v>0</v>
      </c>
      <c r="AY29" s="43">
        <f t="shared" si="5"/>
        <v>0</v>
      </c>
      <c r="AZ29" s="43">
        <f t="shared" si="24"/>
        <v>0</v>
      </c>
      <c r="BA29" s="45">
        <f t="shared" si="25"/>
        <v>0</v>
      </c>
      <c r="BB29" s="46">
        <f t="shared" ref="BB29:BB48" si="54">SUM(AG29:AR29)</f>
        <v>0</v>
      </c>
      <c r="BC29" s="43">
        <f t="shared" si="8"/>
        <v>0</v>
      </c>
      <c r="BD29" s="43">
        <f t="shared" si="26"/>
        <v>0</v>
      </c>
      <c r="BE29" s="47">
        <f t="shared" si="9"/>
        <v>0</v>
      </c>
      <c r="BF29" s="48">
        <f t="shared" si="10"/>
        <v>0</v>
      </c>
      <c r="BG29" s="119" t="str">
        <f t="shared" si="27"/>
        <v/>
      </c>
      <c r="BH29" s="120" t="str">
        <f t="shared" si="28"/>
        <v/>
      </c>
      <c r="BI29" s="127" t="str">
        <f t="shared" si="29"/>
        <v/>
      </c>
      <c r="BJ29" s="119" t="str">
        <f t="shared" si="30"/>
        <v/>
      </c>
      <c r="BK29" s="120" t="str">
        <f t="shared" si="31"/>
        <v/>
      </c>
      <c r="BL29" s="121" t="str">
        <f t="shared" si="32"/>
        <v/>
      </c>
      <c r="BM29" s="122" t="str">
        <f t="shared" si="33"/>
        <v/>
      </c>
      <c r="BN29" s="120" t="str">
        <f t="shared" si="34"/>
        <v/>
      </c>
      <c r="BO29" s="121" t="str">
        <f t="shared" si="35"/>
        <v/>
      </c>
      <c r="BP29" s="43">
        <f t="shared" si="11"/>
        <v>0</v>
      </c>
      <c r="BQ29" s="43">
        <f t="shared" si="12"/>
        <v>0</v>
      </c>
      <c r="BR29" s="43">
        <f t="shared" si="13"/>
        <v>0</v>
      </c>
      <c r="BS29" s="43">
        <f t="shared" si="14"/>
        <v>0</v>
      </c>
      <c r="BT29" s="43">
        <f t="shared" si="15"/>
        <v>0</v>
      </c>
      <c r="BU29" s="47">
        <f t="shared" si="16"/>
        <v>0</v>
      </c>
      <c r="BV29" s="59">
        <f t="shared" si="48"/>
        <v>0</v>
      </c>
      <c r="BW29" s="123" t="str">
        <f t="shared" si="44"/>
        <v/>
      </c>
      <c r="BX29" s="124" t="str">
        <f t="shared" si="45"/>
        <v/>
      </c>
      <c r="BY29" s="125" t="str">
        <f t="shared" si="46"/>
        <v/>
      </c>
      <c r="BZ29" s="68">
        <f t="shared" si="39"/>
        <v>0</v>
      </c>
      <c r="CA29" s="69">
        <f t="shared" si="42"/>
        <v>0</v>
      </c>
      <c r="CB29" s="75"/>
      <c r="CC29" s="71" t="str">
        <f t="shared" si="20"/>
        <v/>
      </c>
      <c r="CD29" s="72">
        <f t="shared" si="52"/>
        <v>0</v>
      </c>
      <c r="CE29" s="73">
        <f t="shared" si="21"/>
        <v>0</v>
      </c>
      <c r="CF29" s="73"/>
      <c r="CG29" s="73"/>
      <c r="CH29" s="73"/>
      <c r="CI29" s="73"/>
      <c r="CJ29" s="180"/>
      <c r="CK29" s="114"/>
      <c r="CL29" s="114"/>
      <c r="CM29" s="114" t="str">
        <f>+定例競技会成績表!P39</f>
        <v/>
      </c>
      <c r="CN29" s="114"/>
      <c r="CO29" s="114"/>
      <c r="CP29" s="114"/>
      <c r="CQ29" s="114"/>
      <c r="CR29" s="126"/>
    </row>
    <row r="30" spans="1:96">
      <c r="A30" s="10" t="s">
        <v>73</v>
      </c>
      <c r="B30" s="11">
        <v>26</v>
      </c>
      <c r="C30" s="12" t="str">
        <f t="shared" si="41"/>
        <v>○</v>
      </c>
      <c r="D30" s="13">
        <f t="shared" si="51"/>
        <v>1</v>
      </c>
      <c r="E30" s="115" t="str">
        <f>IF(F30=E3,"○","")</f>
        <v>○</v>
      </c>
      <c r="F30" s="49">
        <v>12</v>
      </c>
      <c r="G30" s="50">
        <v>3</v>
      </c>
      <c r="H30" s="222" t="s">
        <v>175</v>
      </c>
      <c r="I30" s="37">
        <v>3</v>
      </c>
      <c r="J30" s="38">
        <v>3</v>
      </c>
      <c r="K30" s="38">
        <v>2</v>
      </c>
      <c r="L30" s="38">
        <v>1</v>
      </c>
      <c r="M30" s="38">
        <v>2</v>
      </c>
      <c r="N30" s="38">
        <v>5</v>
      </c>
      <c r="O30" s="38">
        <v>3</v>
      </c>
      <c r="P30" s="38">
        <v>3</v>
      </c>
      <c r="Q30" s="38">
        <v>3</v>
      </c>
      <c r="R30" s="38">
        <v>4</v>
      </c>
      <c r="S30" s="38">
        <v>3</v>
      </c>
      <c r="T30" s="52">
        <v>3</v>
      </c>
      <c r="U30" s="53">
        <v>3</v>
      </c>
      <c r="V30" s="38">
        <v>2</v>
      </c>
      <c r="W30" s="38">
        <v>2</v>
      </c>
      <c r="X30" s="38">
        <v>2</v>
      </c>
      <c r="Y30" s="38">
        <v>2</v>
      </c>
      <c r="Z30" s="38">
        <v>4</v>
      </c>
      <c r="AA30" s="38">
        <v>2</v>
      </c>
      <c r="AB30" s="38">
        <v>3</v>
      </c>
      <c r="AC30" s="38">
        <v>3</v>
      </c>
      <c r="AD30" s="38">
        <v>2</v>
      </c>
      <c r="AE30" s="38">
        <v>3</v>
      </c>
      <c r="AF30" s="52">
        <v>4</v>
      </c>
      <c r="AG30" s="53">
        <v>3</v>
      </c>
      <c r="AH30" s="38">
        <v>3</v>
      </c>
      <c r="AI30" s="38">
        <v>2</v>
      </c>
      <c r="AJ30" s="38">
        <v>3</v>
      </c>
      <c r="AK30" s="38">
        <v>3</v>
      </c>
      <c r="AL30" s="38">
        <v>2</v>
      </c>
      <c r="AM30" s="38">
        <v>4</v>
      </c>
      <c r="AN30" s="38">
        <v>3</v>
      </c>
      <c r="AO30" s="38">
        <v>3</v>
      </c>
      <c r="AP30" s="38">
        <v>2</v>
      </c>
      <c r="AQ30" s="38">
        <v>2</v>
      </c>
      <c r="AR30" s="74">
        <v>3</v>
      </c>
      <c r="AS30" s="42">
        <v>97</v>
      </c>
      <c r="AT30" s="43">
        <f t="shared" si="50"/>
        <v>35</v>
      </c>
      <c r="AU30" s="43">
        <f t="shared" si="2"/>
        <v>1</v>
      </c>
      <c r="AV30" s="43">
        <f t="shared" si="23"/>
        <v>2</v>
      </c>
      <c r="AW30" s="44">
        <f t="shared" si="49"/>
        <v>32</v>
      </c>
      <c r="AX30" s="43">
        <f t="shared" si="53"/>
        <v>32</v>
      </c>
      <c r="AY30" s="43">
        <f t="shared" si="5"/>
        <v>0</v>
      </c>
      <c r="AZ30" s="43">
        <f t="shared" si="24"/>
        <v>6</v>
      </c>
      <c r="BA30" s="45">
        <f t="shared" si="25"/>
        <v>32</v>
      </c>
      <c r="BB30" s="46">
        <f t="shared" si="54"/>
        <v>33</v>
      </c>
      <c r="BC30" s="43">
        <f t="shared" si="8"/>
        <v>0</v>
      </c>
      <c r="BD30" s="43">
        <f t="shared" si="26"/>
        <v>4</v>
      </c>
      <c r="BE30" s="47">
        <f t="shared" si="9"/>
        <v>33</v>
      </c>
      <c r="BF30" s="48">
        <f t="shared" si="10"/>
        <v>1</v>
      </c>
      <c r="BG30" s="119" t="str">
        <f t="shared" si="27"/>
        <v/>
      </c>
      <c r="BH30" s="120" t="str">
        <f t="shared" si="28"/>
        <v/>
      </c>
      <c r="BI30" s="127" t="str">
        <f t="shared" si="29"/>
        <v/>
      </c>
      <c r="BJ30" s="119" t="str">
        <f t="shared" si="30"/>
        <v xml:space="preserve">藤井 </v>
      </c>
      <c r="BK30" s="120" t="str">
        <f t="shared" si="31"/>
        <v/>
      </c>
      <c r="BL30" s="121" t="str">
        <f t="shared" si="32"/>
        <v/>
      </c>
      <c r="BM30" s="122" t="str">
        <f t="shared" si="33"/>
        <v/>
      </c>
      <c r="BN30" s="120" t="str">
        <f t="shared" si="34"/>
        <v/>
      </c>
      <c r="BO30" s="121" t="str">
        <f t="shared" si="35"/>
        <v/>
      </c>
      <c r="BP30" s="43">
        <f t="shared" si="11"/>
        <v>12</v>
      </c>
      <c r="BQ30" s="43">
        <f t="shared" si="12"/>
        <v>18</v>
      </c>
      <c r="BR30" s="43">
        <f t="shared" si="13"/>
        <v>4</v>
      </c>
      <c r="BS30" s="43">
        <f t="shared" si="14"/>
        <v>1</v>
      </c>
      <c r="BT30" s="43">
        <f t="shared" si="15"/>
        <v>0</v>
      </c>
      <c r="BU30" s="47">
        <f t="shared" si="16"/>
        <v>0</v>
      </c>
      <c r="BV30" s="59">
        <f t="shared" si="48"/>
        <v>36</v>
      </c>
      <c r="BW30" s="123" t="str">
        <f t="shared" si="44"/>
        <v/>
      </c>
      <c r="BX30" s="124" t="str">
        <f t="shared" si="45"/>
        <v/>
      </c>
      <c r="BY30" s="125" t="str">
        <f t="shared" si="46"/>
        <v/>
      </c>
      <c r="BZ30" s="68">
        <f t="shared" si="39"/>
        <v>97</v>
      </c>
      <c r="CA30" s="69">
        <f t="shared" si="42"/>
        <v>97</v>
      </c>
      <c r="CB30" s="70"/>
      <c r="CC30" s="71" t="str">
        <f t="shared" si="20"/>
        <v/>
      </c>
      <c r="CD30" s="72">
        <f t="shared" si="52"/>
        <v>0.66666666666666663</v>
      </c>
      <c r="CE30" s="73">
        <f t="shared" si="21"/>
        <v>1</v>
      </c>
      <c r="CF30" s="73"/>
      <c r="CG30" s="73"/>
      <c r="CH30" s="73">
        <v>1</v>
      </c>
      <c r="CI30" s="73">
        <v>1</v>
      </c>
      <c r="CJ30" s="180"/>
      <c r="CK30" s="114"/>
      <c r="CL30" s="114"/>
      <c r="CM30" s="114" t="str">
        <f>+定例競技会成績表!P40</f>
        <v/>
      </c>
      <c r="CN30" s="114"/>
      <c r="CO30" s="114"/>
      <c r="CP30" s="114"/>
      <c r="CQ30" s="114"/>
      <c r="CR30" s="126"/>
    </row>
    <row r="31" spans="1:96">
      <c r="A31" s="10" t="s">
        <v>74</v>
      </c>
      <c r="B31" s="11">
        <v>27</v>
      </c>
      <c r="C31" s="12" t="str">
        <f t="shared" si="41"/>
        <v>○</v>
      </c>
      <c r="D31" s="13">
        <f t="shared" si="51"/>
        <v>0</v>
      </c>
      <c r="E31" s="115" t="str">
        <f>IF(F31=E3,"○","")</f>
        <v/>
      </c>
      <c r="F31" s="49">
        <v>11</v>
      </c>
      <c r="G31" s="50">
        <v>3</v>
      </c>
      <c r="H31" s="221" t="s">
        <v>118</v>
      </c>
      <c r="I31" s="37">
        <v>5</v>
      </c>
      <c r="J31" s="38">
        <v>3</v>
      </c>
      <c r="K31" s="38">
        <v>3</v>
      </c>
      <c r="L31" s="38">
        <v>2</v>
      </c>
      <c r="M31" s="38">
        <v>2</v>
      </c>
      <c r="N31" s="38">
        <v>4</v>
      </c>
      <c r="O31" s="38">
        <v>3</v>
      </c>
      <c r="P31" s="38">
        <v>3</v>
      </c>
      <c r="Q31" s="38">
        <v>3</v>
      </c>
      <c r="R31" s="38">
        <v>3</v>
      </c>
      <c r="S31" s="38">
        <v>3</v>
      </c>
      <c r="T31" s="52">
        <v>3</v>
      </c>
      <c r="U31" s="37">
        <v>2</v>
      </c>
      <c r="V31" s="38">
        <v>2</v>
      </c>
      <c r="W31" s="38">
        <v>3</v>
      </c>
      <c r="X31" s="38">
        <v>3</v>
      </c>
      <c r="Y31" s="38">
        <v>2</v>
      </c>
      <c r="Z31" s="38">
        <v>3</v>
      </c>
      <c r="AA31" s="38">
        <v>2</v>
      </c>
      <c r="AB31" s="38">
        <v>3</v>
      </c>
      <c r="AC31" s="38">
        <v>3</v>
      </c>
      <c r="AD31" s="38">
        <v>3</v>
      </c>
      <c r="AE31" s="38">
        <v>3</v>
      </c>
      <c r="AF31" s="52">
        <v>4</v>
      </c>
      <c r="AG31" s="53">
        <v>3</v>
      </c>
      <c r="AH31" s="38">
        <v>3</v>
      </c>
      <c r="AI31" s="38">
        <v>1</v>
      </c>
      <c r="AJ31" s="38">
        <v>3</v>
      </c>
      <c r="AK31" s="38">
        <v>3</v>
      </c>
      <c r="AL31" s="38">
        <v>3</v>
      </c>
      <c r="AM31" s="38">
        <v>3</v>
      </c>
      <c r="AN31" s="38">
        <v>3</v>
      </c>
      <c r="AO31" s="38">
        <v>3</v>
      </c>
      <c r="AP31" s="38">
        <v>4</v>
      </c>
      <c r="AQ31" s="38">
        <v>3</v>
      </c>
      <c r="AR31" s="74">
        <v>3</v>
      </c>
      <c r="AS31" s="42">
        <v>102</v>
      </c>
      <c r="AT31" s="43">
        <f t="shared" si="50"/>
        <v>37</v>
      </c>
      <c r="AU31" s="43">
        <f t="shared" si="2"/>
        <v>0</v>
      </c>
      <c r="AV31" s="43">
        <f t="shared" si="23"/>
        <v>2</v>
      </c>
      <c r="AW31" s="44">
        <f t="shared" si="49"/>
        <v>37</v>
      </c>
      <c r="AX31" s="43">
        <f t="shared" si="53"/>
        <v>33</v>
      </c>
      <c r="AY31" s="43">
        <f t="shared" si="5"/>
        <v>0</v>
      </c>
      <c r="AZ31" s="43">
        <f t="shared" si="24"/>
        <v>4</v>
      </c>
      <c r="BA31" s="45">
        <f t="shared" si="25"/>
        <v>33</v>
      </c>
      <c r="BB31" s="46">
        <f t="shared" si="54"/>
        <v>35</v>
      </c>
      <c r="BC31" s="43">
        <f t="shared" si="8"/>
        <v>1</v>
      </c>
      <c r="BD31" s="43">
        <f t="shared" si="26"/>
        <v>0</v>
      </c>
      <c r="BE31" s="47">
        <f t="shared" si="9"/>
        <v>32</v>
      </c>
      <c r="BF31" s="48">
        <f t="shared" si="10"/>
        <v>1</v>
      </c>
      <c r="BG31" s="119" t="str">
        <f t="shared" si="27"/>
        <v/>
      </c>
      <c r="BH31" s="120" t="str">
        <f t="shared" si="28"/>
        <v/>
      </c>
      <c r="BI31" s="127" t="str">
        <f t="shared" si="29"/>
        <v/>
      </c>
      <c r="BJ31" s="119" t="str">
        <f t="shared" si="30"/>
        <v/>
      </c>
      <c r="BK31" s="120" t="str">
        <f t="shared" si="31"/>
        <v/>
      </c>
      <c r="BL31" s="121" t="str">
        <f t="shared" si="32"/>
        <v/>
      </c>
      <c r="BM31" s="122" t="str">
        <f t="shared" si="33"/>
        <v/>
      </c>
      <c r="BN31" s="120" t="str">
        <f t="shared" si="34"/>
        <v/>
      </c>
      <c r="BO31" s="121" t="str">
        <f t="shared" si="35"/>
        <v/>
      </c>
      <c r="BP31" s="43">
        <f t="shared" si="11"/>
        <v>6</v>
      </c>
      <c r="BQ31" s="43">
        <f t="shared" si="12"/>
        <v>25</v>
      </c>
      <c r="BR31" s="43">
        <f t="shared" si="13"/>
        <v>3</v>
      </c>
      <c r="BS31" s="43">
        <f t="shared" si="14"/>
        <v>1</v>
      </c>
      <c r="BT31" s="43">
        <f t="shared" si="15"/>
        <v>0</v>
      </c>
      <c r="BU31" s="47">
        <f t="shared" si="16"/>
        <v>0</v>
      </c>
      <c r="BV31" s="59">
        <f t="shared" si="48"/>
        <v>36</v>
      </c>
      <c r="BW31" s="123" t="str">
        <f t="shared" si="44"/>
        <v/>
      </c>
      <c r="BX31" s="124" t="str">
        <f t="shared" si="45"/>
        <v/>
      </c>
      <c r="BY31" s="125" t="str">
        <f t="shared" si="46"/>
        <v/>
      </c>
      <c r="BZ31" s="68">
        <f t="shared" si="39"/>
        <v>102</v>
      </c>
      <c r="CA31" s="69">
        <f t="shared" si="42"/>
        <v>102</v>
      </c>
      <c r="CB31" s="75"/>
      <c r="CC31" s="71" t="str">
        <f t="shared" si="20"/>
        <v/>
      </c>
      <c r="CD31" s="72">
        <f t="shared" si="52"/>
        <v>0</v>
      </c>
      <c r="CE31" s="73">
        <f t="shared" si="21"/>
        <v>0</v>
      </c>
      <c r="CF31" s="73"/>
      <c r="CG31" s="73"/>
      <c r="CH31" s="73"/>
      <c r="CI31" s="73"/>
      <c r="CJ31" s="180"/>
      <c r="CK31" s="114"/>
      <c r="CL31" s="114"/>
      <c r="CM31" s="114" t="str">
        <f>+定例競技会成績表!P41</f>
        <v/>
      </c>
      <c r="CN31" s="114"/>
      <c r="CO31" s="114"/>
      <c r="CP31" s="114"/>
      <c r="CQ31" s="114"/>
      <c r="CR31" s="126"/>
    </row>
    <row r="32" spans="1:96">
      <c r="A32" s="10" t="s">
        <v>75</v>
      </c>
      <c r="B32" s="11">
        <v>28</v>
      </c>
      <c r="C32" s="12" t="str">
        <f t="shared" si="41"/>
        <v>-</v>
      </c>
      <c r="D32" s="13">
        <f t="shared" si="51"/>
        <v>0</v>
      </c>
      <c r="E32" s="115" t="str">
        <f>IF(F32=E3,"○","")</f>
        <v/>
      </c>
      <c r="F32" s="49"/>
      <c r="G32" s="50">
        <v>1</v>
      </c>
      <c r="H32" s="221" t="s">
        <v>174</v>
      </c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52"/>
      <c r="U32" s="37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52"/>
      <c r="AG32" s="53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74"/>
      <c r="AS32" s="42"/>
      <c r="AT32" s="43">
        <f t="shared" si="50"/>
        <v>0</v>
      </c>
      <c r="AU32" s="43">
        <f t="shared" si="2"/>
        <v>0</v>
      </c>
      <c r="AV32" s="43">
        <f t="shared" si="23"/>
        <v>0</v>
      </c>
      <c r="AW32" s="44">
        <f t="shared" si="49"/>
        <v>0</v>
      </c>
      <c r="AX32" s="43">
        <f t="shared" si="53"/>
        <v>0</v>
      </c>
      <c r="AY32" s="43">
        <f t="shared" si="5"/>
        <v>0</v>
      </c>
      <c r="AZ32" s="43">
        <f t="shared" si="24"/>
        <v>0</v>
      </c>
      <c r="BA32" s="45">
        <f t="shared" si="25"/>
        <v>0</v>
      </c>
      <c r="BB32" s="46">
        <f t="shared" si="54"/>
        <v>0</v>
      </c>
      <c r="BC32" s="43">
        <f t="shared" si="8"/>
        <v>0</v>
      </c>
      <c r="BD32" s="43">
        <f t="shared" si="26"/>
        <v>0</v>
      </c>
      <c r="BE32" s="47">
        <f t="shared" si="9"/>
        <v>0</v>
      </c>
      <c r="BF32" s="48">
        <f t="shared" si="10"/>
        <v>0</v>
      </c>
      <c r="BG32" s="119" t="str">
        <f t="shared" si="27"/>
        <v/>
      </c>
      <c r="BH32" s="120" t="str">
        <f t="shared" si="28"/>
        <v/>
      </c>
      <c r="BI32" s="127" t="str">
        <f t="shared" si="29"/>
        <v/>
      </c>
      <c r="BJ32" s="119" t="str">
        <f t="shared" si="30"/>
        <v/>
      </c>
      <c r="BK32" s="120" t="str">
        <f t="shared" si="31"/>
        <v/>
      </c>
      <c r="BL32" s="121" t="str">
        <f t="shared" si="32"/>
        <v/>
      </c>
      <c r="BM32" s="122" t="str">
        <f t="shared" si="33"/>
        <v/>
      </c>
      <c r="BN32" s="120" t="str">
        <f t="shared" si="34"/>
        <v/>
      </c>
      <c r="BO32" s="121" t="str">
        <f t="shared" si="35"/>
        <v/>
      </c>
      <c r="BP32" s="43">
        <f t="shared" si="11"/>
        <v>0</v>
      </c>
      <c r="BQ32" s="43">
        <f t="shared" si="12"/>
        <v>0</v>
      </c>
      <c r="BR32" s="43">
        <f t="shared" si="13"/>
        <v>0</v>
      </c>
      <c r="BS32" s="43">
        <f t="shared" si="14"/>
        <v>0</v>
      </c>
      <c r="BT32" s="43">
        <f t="shared" si="15"/>
        <v>0</v>
      </c>
      <c r="BU32" s="47">
        <f t="shared" si="16"/>
        <v>0</v>
      </c>
      <c r="BV32" s="59">
        <f t="shared" si="48"/>
        <v>0</v>
      </c>
      <c r="BW32" s="123" t="str">
        <f t="shared" si="44"/>
        <v/>
      </c>
      <c r="BX32" s="124" t="str">
        <f t="shared" si="45"/>
        <v/>
      </c>
      <c r="BY32" s="125" t="str">
        <f t="shared" si="46"/>
        <v/>
      </c>
      <c r="BZ32" s="68">
        <f t="shared" si="39"/>
        <v>0</v>
      </c>
      <c r="CA32" s="69">
        <f t="shared" si="42"/>
        <v>0</v>
      </c>
      <c r="CB32" s="75"/>
      <c r="CC32" s="71" t="str">
        <f t="shared" si="20"/>
        <v/>
      </c>
      <c r="CD32" s="72">
        <f t="shared" si="52"/>
        <v>0</v>
      </c>
      <c r="CE32" s="73">
        <f t="shared" si="21"/>
        <v>0</v>
      </c>
      <c r="CF32" s="73"/>
      <c r="CG32" s="73"/>
      <c r="CH32" s="73"/>
      <c r="CI32" s="73"/>
      <c r="CJ32" s="180"/>
      <c r="CK32" s="114"/>
      <c r="CL32" s="114"/>
      <c r="CM32" s="114" t="str">
        <f>+定例競技会成績表!P42</f>
        <v/>
      </c>
      <c r="CN32" s="114"/>
      <c r="CO32" s="114"/>
      <c r="CP32" s="114"/>
      <c r="CQ32" s="114"/>
      <c r="CR32" s="126"/>
    </row>
    <row r="33" spans="1:96">
      <c r="A33" s="10" t="s">
        <v>77</v>
      </c>
      <c r="B33" s="11">
        <v>29</v>
      </c>
      <c r="C33" s="12" t="str">
        <f t="shared" si="41"/>
        <v>○</v>
      </c>
      <c r="D33" s="13">
        <f t="shared" si="51"/>
        <v>0</v>
      </c>
      <c r="E33" s="115" t="str">
        <f>IF(F33=E3,"○","")</f>
        <v/>
      </c>
      <c r="F33" s="49">
        <v>7</v>
      </c>
      <c r="G33" s="50">
        <v>3</v>
      </c>
      <c r="H33" s="222" t="s">
        <v>204</v>
      </c>
      <c r="I33" s="37">
        <v>2</v>
      </c>
      <c r="J33" s="38">
        <v>2</v>
      </c>
      <c r="K33" s="38">
        <v>2</v>
      </c>
      <c r="L33" s="38">
        <v>2</v>
      </c>
      <c r="M33" s="38">
        <v>3</v>
      </c>
      <c r="N33" s="38">
        <v>4</v>
      </c>
      <c r="O33" s="38">
        <v>3</v>
      </c>
      <c r="P33" s="38">
        <v>2</v>
      </c>
      <c r="Q33" s="38">
        <v>4</v>
      </c>
      <c r="R33" s="38">
        <v>3</v>
      </c>
      <c r="S33" s="38">
        <v>4</v>
      </c>
      <c r="T33" s="52">
        <v>2</v>
      </c>
      <c r="U33" s="53">
        <v>3</v>
      </c>
      <c r="V33" s="38">
        <v>3</v>
      </c>
      <c r="W33" s="38">
        <v>1</v>
      </c>
      <c r="X33" s="38">
        <v>2</v>
      </c>
      <c r="Y33" s="38">
        <v>3</v>
      </c>
      <c r="Z33" s="38">
        <v>2</v>
      </c>
      <c r="AA33" s="38">
        <v>4</v>
      </c>
      <c r="AB33" s="38">
        <v>3</v>
      </c>
      <c r="AC33" s="38">
        <v>3</v>
      </c>
      <c r="AD33" s="38">
        <v>3</v>
      </c>
      <c r="AE33" s="38">
        <v>2</v>
      </c>
      <c r="AF33" s="52">
        <v>2</v>
      </c>
      <c r="AG33" s="53">
        <v>2</v>
      </c>
      <c r="AH33" s="38">
        <v>2</v>
      </c>
      <c r="AI33" s="38">
        <v>3</v>
      </c>
      <c r="AJ33" s="38">
        <v>4</v>
      </c>
      <c r="AK33" s="38">
        <v>2</v>
      </c>
      <c r="AL33" s="38">
        <v>3</v>
      </c>
      <c r="AM33" s="38">
        <v>3</v>
      </c>
      <c r="AN33" s="38">
        <v>2</v>
      </c>
      <c r="AO33" s="38">
        <v>3</v>
      </c>
      <c r="AP33" s="38">
        <v>2</v>
      </c>
      <c r="AQ33" s="38">
        <v>2</v>
      </c>
      <c r="AR33" s="74">
        <v>3</v>
      </c>
      <c r="AS33" s="42">
        <v>92</v>
      </c>
      <c r="AT33" s="43">
        <f t="shared" ref="AT33" si="55">SUM(I33:T33)</f>
        <v>33</v>
      </c>
      <c r="AU33" s="43">
        <f t="shared" ref="AU33" si="56">SUMIF(I33:T33,"1",I33:T33)</f>
        <v>0</v>
      </c>
      <c r="AV33" s="43">
        <f t="shared" si="23"/>
        <v>6</v>
      </c>
      <c r="AW33" s="44">
        <f t="shared" ref="AW33" si="57">+AT33-3*AU33</f>
        <v>33</v>
      </c>
      <c r="AX33" s="43">
        <f t="shared" si="53"/>
        <v>31</v>
      </c>
      <c r="AY33" s="43">
        <f t="shared" si="5"/>
        <v>1</v>
      </c>
      <c r="AZ33" s="43">
        <f t="shared" si="24"/>
        <v>4</v>
      </c>
      <c r="BA33" s="45">
        <f t="shared" si="25"/>
        <v>28</v>
      </c>
      <c r="BB33" s="46">
        <f t="shared" si="54"/>
        <v>31</v>
      </c>
      <c r="BC33" s="43">
        <f t="shared" si="8"/>
        <v>0</v>
      </c>
      <c r="BD33" s="43">
        <f t="shared" si="26"/>
        <v>6</v>
      </c>
      <c r="BE33" s="47">
        <f t="shared" si="9"/>
        <v>31</v>
      </c>
      <c r="BF33" s="48">
        <f t="shared" si="10"/>
        <v>1</v>
      </c>
      <c r="BG33" s="119" t="str">
        <f t="shared" si="27"/>
        <v/>
      </c>
      <c r="BH33" s="120" t="str">
        <f t="shared" si="28"/>
        <v/>
      </c>
      <c r="BI33" s="127" t="str">
        <f t="shared" si="29"/>
        <v/>
      </c>
      <c r="BJ33" s="119" t="str">
        <f t="shared" si="30"/>
        <v/>
      </c>
      <c r="BK33" s="120" t="str">
        <f t="shared" si="31"/>
        <v/>
      </c>
      <c r="BL33" s="121" t="str">
        <f t="shared" si="32"/>
        <v/>
      </c>
      <c r="BM33" s="122" t="str">
        <f t="shared" si="33"/>
        <v/>
      </c>
      <c r="BN33" s="120" t="str">
        <f t="shared" si="34"/>
        <v/>
      </c>
      <c r="BO33" s="121" t="str">
        <f t="shared" si="35"/>
        <v/>
      </c>
      <c r="BP33" s="43">
        <f t="shared" si="11"/>
        <v>16</v>
      </c>
      <c r="BQ33" s="43">
        <f t="shared" si="12"/>
        <v>14</v>
      </c>
      <c r="BR33" s="43">
        <f t="shared" si="13"/>
        <v>5</v>
      </c>
      <c r="BS33" s="43">
        <f t="shared" si="14"/>
        <v>0</v>
      </c>
      <c r="BT33" s="43">
        <f t="shared" si="15"/>
        <v>0</v>
      </c>
      <c r="BU33" s="47">
        <f t="shared" si="16"/>
        <v>0</v>
      </c>
      <c r="BV33" s="59">
        <f t="shared" si="48"/>
        <v>36</v>
      </c>
      <c r="BW33" s="123" t="str">
        <f t="shared" si="44"/>
        <v/>
      </c>
      <c r="BX33" s="124" t="str">
        <f t="shared" si="45"/>
        <v/>
      </c>
      <c r="BY33" s="125" t="str">
        <f t="shared" si="46"/>
        <v/>
      </c>
      <c r="BZ33" s="68">
        <f t="shared" si="39"/>
        <v>92</v>
      </c>
      <c r="CA33" s="69">
        <f t="shared" si="42"/>
        <v>92</v>
      </c>
      <c r="CB33" s="75"/>
      <c r="CC33" s="71" t="str">
        <f t="shared" si="20"/>
        <v/>
      </c>
      <c r="CD33" s="72">
        <f t="shared" ref="CD33:CD36" si="58">+CE33/3*2</f>
        <v>0</v>
      </c>
      <c r="CE33" s="73">
        <f t="shared" si="21"/>
        <v>0</v>
      </c>
      <c r="CF33" s="73"/>
      <c r="CG33" s="73"/>
      <c r="CH33" s="73"/>
      <c r="CI33" s="73"/>
      <c r="CJ33" s="180"/>
      <c r="CK33" s="114">
        <v>1</v>
      </c>
      <c r="CL33" s="114"/>
      <c r="CM33" s="114" t="e">
        <f>+定例競技会成績表!#REF!</f>
        <v>#REF!</v>
      </c>
      <c r="CN33" s="114"/>
      <c r="CO33" s="114"/>
      <c r="CP33" s="114"/>
      <c r="CQ33" s="114"/>
      <c r="CR33" s="126"/>
    </row>
    <row r="34" spans="1:96">
      <c r="A34" s="10" t="s">
        <v>78</v>
      </c>
      <c r="B34" s="11">
        <v>30</v>
      </c>
      <c r="C34" s="12" t="str">
        <f t="shared" si="41"/>
        <v>-</v>
      </c>
      <c r="D34" s="13">
        <f t="shared" si="51"/>
        <v>0</v>
      </c>
      <c r="E34" s="115" t="str">
        <f>IF(F34=E3,"○","")</f>
        <v/>
      </c>
      <c r="F34" s="49"/>
      <c r="G34" s="50">
        <v>2</v>
      </c>
      <c r="H34" s="222" t="s">
        <v>197</v>
      </c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52"/>
      <c r="U34" s="53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52"/>
      <c r="AG34" s="53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74"/>
      <c r="AS34" s="42"/>
      <c r="AT34" s="43">
        <f>SUM(I34:T34)</f>
        <v>0</v>
      </c>
      <c r="AU34" s="43">
        <f t="shared" si="2"/>
        <v>0</v>
      </c>
      <c r="AV34" s="43">
        <f t="shared" si="23"/>
        <v>0</v>
      </c>
      <c r="AW34" s="44">
        <f t="shared" si="49"/>
        <v>0</v>
      </c>
      <c r="AX34" s="43">
        <f t="shared" si="53"/>
        <v>0</v>
      </c>
      <c r="AY34" s="43">
        <f t="shared" si="5"/>
        <v>0</v>
      </c>
      <c r="AZ34" s="43">
        <f t="shared" si="24"/>
        <v>0</v>
      </c>
      <c r="BA34" s="45">
        <f t="shared" si="25"/>
        <v>0</v>
      </c>
      <c r="BB34" s="46">
        <f t="shared" si="54"/>
        <v>0</v>
      </c>
      <c r="BC34" s="43">
        <f t="shared" si="8"/>
        <v>0</v>
      </c>
      <c r="BD34" s="43">
        <f t="shared" si="26"/>
        <v>0</v>
      </c>
      <c r="BE34" s="47">
        <f t="shared" si="9"/>
        <v>0</v>
      </c>
      <c r="BF34" s="48">
        <f t="shared" si="10"/>
        <v>0</v>
      </c>
      <c r="BG34" s="119" t="str">
        <f t="shared" si="27"/>
        <v/>
      </c>
      <c r="BH34" s="120" t="str">
        <f t="shared" si="28"/>
        <v/>
      </c>
      <c r="BI34" s="127" t="str">
        <f t="shared" si="29"/>
        <v/>
      </c>
      <c r="BJ34" s="119" t="str">
        <f t="shared" si="30"/>
        <v/>
      </c>
      <c r="BK34" s="120" t="str">
        <f t="shared" si="31"/>
        <v/>
      </c>
      <c r="BL34" s="121" t="str">
        <f t="shared" si="32"/>
        <v/>
      </c>
      <c r="BM34" s="122" t="str">
        <f t="shared" si="33"/>
        <v/>
      </c>
      <c r="BN34" s="120" t="str">
        <f t="shared" si="34"/>
        <v/>
      </c>
      <c r="BO34" s="121" t="str">
        <f t="shared" si="35"/>
        <v/>
      </c>
      <c r="BP34" s="43">
        <f t="shared" si="11"/>
        <v>0</v>
      </c>
      <c r="BQ34" s="43">
        <f t="shared" si="12"/>
        <v>0</v>
      </c>
      <c r="BR34" s="43">
        <f t="shared" si="13"/>
        <v>0</v>
      </c>
      <c r="BS34" s="43">
        <f t="shared" si="14"/>
        <v>0</v>
      </c>
      <c r="BT34" s="43">
        <f t="shared" si="15"/>
        <v>0</v>
      </c>
      <c r="BU34" s="47">
        <f t="shared" si="16"/>
        <v>0</v>
      </c>
      <c r="BV34" s="59">
        <f t="shared" si="48"/>
        <v>0</v>
      </c>
      <c r="BW34" s="123" t="str">
        <f t="shared" si="44"/>
        <v/>
      </c>
      <c r="BX34" s="124" t="str">
        <f t="shared" si="45"/>
        <v/>
      </c>
      <c r="BY34" s="125" t="str">
        <f t="shared" si="46"/>
        <v/>
      </c>
      <c r="BZ34" s="68">
        <f t="shared" si="39"/>
        <v>0</v>
      </c>
      <c r="CA34" s="69">
        <f t="shared" si="42"/>
        <v>0</v>
      </c>
      <c r="CB34" s="75"/>
      <c r="CC34" s="71" t="str">
        <f t="shared" si="20"/>
        <v/>
      </c>
      <c r="CD34" s="72">
        <f t="shared" si="58"/>
        <v>0</v>
      </c>
      <c r="CE34" s="73">
        <f t="shared" si="21"/>
        <v>0</v>
      </c>
      <c r="CF34" s="73"/>
      <c r="CG34" s="73"/>
      <c r="CH34" s="73"/>
      <c r="CI34" s="73"/>
      <c r="CJ34" s="180"/>
      <c r="CK34" s="114"/>
      <c r="CL34" s="114"/>
      <c r="CM34" s="114" t="str">
        <f>+定例競技会成績表!P44</f>
        <v/>
      </c>
      <c r="CN34" s="114"/>
      <c r="CO34" s="114"/>
      <c r="CP34" s="114"/>
      <c r="CQ34" s="114"/>
      <c r="CR34" s="126"/>
    </row>
    <row r="35" spans="1:96">
      <c r="A35" s="10" t="s">
        <v>79</v>
      </c>
      <c r="B35" s="11">
        <v>31</v>
      </c>
      <c r="C35" s="12" t="str">
        <f t="shared" si="41"/>
        <v>○</v>
      </c>
      <c r="D35" s="13">
        <f t="shared" si="51"/>
        <v>0</v>
      </c>
      <c r="E35" s="115" t="str">
        <f>IF(F35=E3,"○","")</f>
        <v/>
      </c>
      <c r="F35" s="49">
        <v>9</v>
      </c>
      <c r="G35" s="50">
        <v>1</v>
      </c>
      <c r="H35" s="220" t="s">
        <v>173</v>
      </c>
      <c r="I35" s="37">
        <v>3</v>
      </c>
      <c r="J35" s="38">
        <v>3</v>
      </c>
      <c r="K35" s="38">
        <v>3</v>
      </c>
      <c r="L35" s="38">
        <v>4</v>
      </c>
      <c r="M35" s="38">
        <v>2</v>
      </c>
      <c r="N35" s="38">
        <v>6</v>
      </c>
      <c r="O35" s="38">
        <v>3</v>
      </c>
      <c r="P35" s="38">
        <v>3</v>
      </c>
      <c r="Q35" s="38">
        <v>3</v>
      </c>
      <c r="R35" s="38">
        <v>3</v>
      </c>
      <c r="S35" s="38">
        <v>4</v>
      </c>
      <c r="T35" s="52">
        <v>2</v>
      </c>
      <c r="U35" s="37">
        <v>3</v>
      </c>
      <c r="V35" s="38">
        <v>2</v>
      </c>
      <c r="W35" s="38">
        <v>3</v>
      </c>
      <c r="X35" s="38">
        <v>3</v>
      </c>
      <c r="Y35" s="38">
        <v>3</v>
      </c>
      <c r="Z35" s="38">
        <v>4</v>
      </c>
      <c r="AA35" s="38">
        <v>2</v>
      </c>
      <c r="AB35" s="38">
        <v>3</v>
      </c>
      <c r="AC35" s="38">
        <v>3</v>
      </c>
      <c r="AD35" s="38">
        <v>3</v>
      </c>
      <c r="AE35" s="38">
        <v>3</v>
      </c>
      <c r="AF35" s="52">
        <v>4</v>
      </c>
      <c r="AG35" s="37">
        <v>4</v>
      </c>
      <c r="AH35" s="38">
        <v>4</v>
      </c>
      <c r="AI35" s="38">
        <v>2</v>
      </c>
      <c r="AJ35" s="38">
        <v>2</v>
      </c>
      <c r="AK35" s="38">
        <v>2</v>
      </c>
      <c r="AL35" s="38">
        <v>4</v>
      </c>
      <c r="AM35" s="38">
        <v>4</v>
      </c>
      <c r="AN35" s="38">
        <v>3</v>
      </c>
      <c r="AO35" s="38">
        <v>4</v>
      </c>
      <c r="AP35" s="38">
        <v>2</v>
      </c>
      <c r="AQ35" s="38">
        <v>4</v>
      </c>
      <c r="AR35" s="52">
        <v>4</v>
      </c>
      <c r="AS35" s="42">
        <v>114</v>
      </c>
      <c r="AT35" s="43">
        <f t="shared" si="50"/>
        <v>39</v>
      </c>
      <c r="AU35" s="43">
        <f t="shared" si="2"/>
        <v>0</v>
      </c>
      <c r="AV35" s="43">
        <f t="shared" si="23"/>
        <v>2</v>
      </c>
      <c r="AW35" s="44">
        <f t="shared" si="49"/>
        <v>39</v>
      </c>
      <c r="AX35" s="43">
        <f t="shared" si="53"/>
        <v>36</v>
      </c>
      <c r="AY35" s="43">
        <f t="shared" si="5"/>
        <v>0</v>
      </c>
      <c r="AZ35" s="43">
        <f t="shared" si="24"/>
        <v>2</v>
      </c>
      <c r="BA35" s="45">
        <f t="shared" si="25"/>
        <v>36</v>
      </c>
      <c r="BB35" s="46">
        <f t="shared" si="54"/>
        <v>39</v>
      </c>
      <c r="BC35" s="43">
        <f t="shared" si="8"/>
        <v>0</v>
      </c>
      <c r="BD35" s="43">
        <f t="shared" si="26"/>
        <v>4</v>
      </c>
      <c r="BE35" s="47">
        <f t="shared" si="9"/>
        <v>39</v>
      </c>
      <c r="BF35" s="48">
        <f t="shared" si="10"/>
        <v>0</v>
      </c>
      <c r="BG35" s="119" t="str">
        <f t="shared" si="27"/>
        <v/>
      </c>
      <c r="BH35" s="120" t="str">
        <f t="shared" si="28"/>
        <v/>
      </c>
      <c r="BI35" s="127" t="str">
        <f t="shared" si="29"/>
        <v/>
      </c>
      <c r="BJ35" s="119" t="str">
        <f t="shared" si="30"/>
        <v/>
      </c>
      <c r="BK35" s="120" t="str">
        <f t="shared" si="31"/>
        <v/>
      </c>
      <c r="BL35" s="121" t="str">
        <f t="shared" si="32"/>
        <v/>
      </c>
      <c r="BM35" s="122" t="str">
        <f t="shared" si="33"/>
        <v/>
      </c>
      <c r="BN35" s="120" t="str">
        <f t="shared" si="34"/>
        <v/>
      </c>
      <c r="BO35" s="121" t="str">
        <f t="shared" si="35"/>
        <v/>
      </c>
      <c r="BP35" s="43">
        <f t="shared" si="11"/>
        <v>8</v>
      </c>
      <c r="BQ35" s="43">
        <f t="shared" si="12"/>
        <v>16</v>
      </c>
      <c r="BR35" s="43">
        <f t="shared" si="13"/>
        <v>11</v>
      </c>
      <c r="BS35" s="43">
        <f t="shared" si="14"/>
        <v>0</v>
      </c>
      <c r="BT35" s="43">
        <f t="shared" si="15"/>
        <v>1</v>
      </c>
      <c r="BU35" s="47">
        <f t="shared" si="16"/>
        <v>0</v>
      </c>
      <c r="BV35" s="59">
        <f t="shared" si="48"/>
        <v>36</v>
      </c>
      <c r="BW35" s="123" t="str">
        <f t="shared" si="44"/>
        <v/>
      </c>
      <c r="BX35" s="124" t="str">
        <f t="shared" si="45"/>
        <v/>
      </c>
      <c r="BY35" s="125" t="str">
        <f t="shared" si="46"/>
        <v/>
      </c>
      <c r="BZ35" s="68">
        <f t="shared" si="39"/>
        <v>114</v>
      </c>
      <c r="CA35" s="69">
        <f t="shared" si="42"/>
        <v>114</v>
      </c>
      <c r="CB35" s="75"/>
      <c r="CC35" s="71" t="str">
        <f t="shared" si="20"/>
        <v/>
      </c>
      <c r="CD35" s="72">
        <f t="shared" si="58"/>
        <v>0</v>
      </c>
      <c r="CE35" s="73">
        <f t="shared" si="21"/>
        <v>0</v>
      </c>
      <c r="CF35" s="73"/>
      <c r="CG35" s="73"/>
      <c r="CH35" s="73"/>
      <c r="CI35" s="73">
        <v>3</v>
      </c>
      <c r="CJ35" s="180"/>
      <c r="CK35" s="114"/>
      <c r="CL35" s="114"/>
      <c r="CM35" s="114" t="str">
        <f>+定例競技会成績表!P45</f>
        <v/>
      </c>
      <c r="CN35" s="114"/>
      <c r="CO35" s="114"/>
      <c r="CP35" s="114"/>
      <c r="CQ35" s="114"/>
      <c r="CR35" s="126"/>
    </row>
    <row r="36" spans="1:96">
      <c r="A36" s="10" t="s">
        <v>80</v>
      </c>
      <c r="B36" s="11">
        <v>32</v>
      </c>
      <c r="C36" s="12" t="str">
        <f t="shared" si="41"/>
        <v>-</v>
      </c>
      <c r="D36" s="13">
        <f t="shared" si="51"/>
        <v>0</v>
      </c>
      <c r="E36" s="115" t="str">
        <f>IF(F36=E3,"○","")</f>
        <v/>
      </c>
      <c r="F36" s="49"/>
      <c r="G36" s="50">
        <v>1</v>
      </c>
      <c r="H36" s="220" t="s">
        <v>188</v>
      </c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52"/>
      <c r="U36" s="53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52"/>
      <c r="AG36" s="53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74"/>
      <c r="AS36" s="42"/>
      <c r="AT36" s="43">
        <f t="shared" si="50"/>
        <v>0</v>
      </c>
      <c r="AU36" s="43">
        <f t="shared" si="2"/>
        <v>0</v>
      </c>
      <c r="AV36" s="43">
        <f t="shared" si="23"/>
        <v>0</v>
      </c>
      <c r="AW36" s="44">
        <f t="shared" si="49"/>
        <v>0</v>
      </c>
      <c r="AX36" s="43">
        <f t="shared" si="53"/>
        <v>0</v>
      </c>
      <c r="AY36" s="43">
        <f t="shared" si="5"/>
        <v>0</v>
      </c>
      <c r="AZ36" s="43">
        <f t="shared" si="24"/>
        <v>0</v>
      </c>
      <c r="BA36" s="45">
        <f t="shared" si="25"/>
        <v>0</v>
      </c>
      <c r="BB36" s="46">
        <f t="shared" si="54"/>
        <v>0</v>
      </c>
      <c r="BC36" s="43">
        <f t="shared" si="8"/>
        <v>0</v>
      </c>
      <c r="BD36" s="43">
        <f t="shared" si="26"/>
        <v>0</v>
      </c>
      <c r="BE36" s="47">
        <f t="shared" si="9"/>
        <v>0</v>
      </c>
      <c r="BF36" s="48">
        <f t="shared" si="10"/>
        <v>0</v>
      </c>
      <c r="BG36" s="119" t="str">
        <f t="shared" si="27"/>
        <v/>
      </c>
      <c r="BH36" s="120" t="str">
        <f t="shared" si="28"/>
        <v/>
      </c>
      <c r="BI36" s="127" t="str">
        <f t="shared" si="29"/>
        <v/>
      </c>
      <c r="BJ36" s="119" t="str">
        <f t="shared" si="30"/>
        <v/>
      </c>
      <c r="BK36" s="120" t="str">
        <f t="shared" si="31"/>
        <v/>
      </c>
      <c r="BL36" s="121" t="str">
        <f t="shared" si="32"/>
        <v/>
      </c>
      <c r="BM36" s="122" t="str">
        <f t="shared" si="33"/>
        <v/>
      </c>
      <c r="BN36" s="120" t="str">
        <f t="shared" si="34"/>
        <v/>
      </c>
      <c r="BO36" s="121" t="str">
        <f t="shared" si="35"/>
        <v/>
      </c>
      <c r="BP36" s="43">
        <f t="shared" si="11"/>
        <v>0</v>
      </c>
      <c r="BQ36" s="43">
        <f t="shared" si="12"/>
        <v>0</v>
      </c>
      <c r="BR36" s="43">
        <f t="shared" si="13"/>
        <v>0</v>
      </c>
      <c r="BS36" s="43">
        <f t="shared" si="14"/>
        <v>0</v>
      </c>
      <c r="BT36" s="43">
        <f t="shared" si="15"/>
        <v>0</v>
      </c>
      <c r="BU36" s="47">
        <f t="shared" si="16"/>
        <v>0</v>
      </c>
      <c r="BV36" s="59">
        <f t="shared" si="48"/>
        <v>0</v>
      </c>
      <c r="BW36" s="123" t="str">
        <f t="shared" si="44"/>
        <v/>
      </c>
      <c r="BX36" s="124" t="str">
        <f t="shared" si="45"/>
        <v/>
      </c>
      <c r="BY36" s="125" t="str">
        <f t="shared" si="46"/>
        <v/>
      </c>
      <c r="BZ36" s="68">
        <f t="shared" si="39"/>
        <v>0</v>
      </c>
      <c r="CA36" s="69">
        <f t="shared" si="42"/>
        <v>0</v>
      </c>
      <c r="CB36" s="75"/>
      <c r="CC36" s="71" t="str">
        <f t="shared" si="20"/>
        <v/>
      </c>
      <c r="CD36" s="72">
        <f t="shared" si="58"/>
        <v>0</v>
      </c>
      <c r="CE36" s="73">
        <f t="shared" si="21"/>
        <v>0</v>
      </c>
      <c r="CF36" s="73"/>
      <c r="CG36" s="73"/>
      <c r="CH36" s="73"/>
      <c r="CI36" s="73"/>
      <c r="CJ36" s="180"/>
      <c r="CK36" s="114"/>
      <c r="CL36" s="114"/>
      <c r="CM36" s="114" t="str">
        <f>+定例競技会成績表!P46</f>
        <v/>
      </c>
      <c r="CN36" s="114"/>
      <c r="CO36" s="114"/>
      <c r="CP36" s="114"/>
      <c r="CQ36" s="114"/>
      <c r="CR36" s="126"/>
    </row>
    <row r="37" spans="1:96">
      <c r="A37" s="10" t="s">
        <v>82</v>
      </c>
      <c r="B37" s="11">
        <v>33</v>
      </c>
      <c r="C37" s="12" t="str">
        <f t="shared" si="41"/>
        <v>○</v>
      </c>
      <c r="D37" s="13">
        <f t="shared" si="51"/>
        <v>0</v>
      </c>
      <c r="E37" s="115" t="str">
        <f>IF(F37=E3,"○","")</f>
        <v/>
      </c>
      <c r="F37" s="49">
        <v>4</v>
      </c>
      <c r="G37" s="50">
        <v>2</v>
      </c>
      <c r="H37" s="221" t="s">
        <v>172</v>
      </c>
      <c r="I37" s="37">
        <v>3</v>
      </c>
      <c r="J37" s="38">
        <v>2</v>
      </c>
      <c r="K37" s="38">
        <v>3</v>
      </c>
      <c r="L37" s="39">
        <v>2</v>
      </c>
      <c r="M37" s="39">
        <v>3</v>
      </c>
      <c r="N37" s="39">
        <v>3</v>
      </c>
      <c r="O37" s="39">
        <v>2</v>
      </c>
      <c r="P37" s="39">
        <v>2</v>
      </c>
      <c r="Q37" s="39">
        <v>3</v>
      </c>
      <c r="R37" s="39">
        <v>3</v>
      </c>
      <c r="S37" s="39">
        <v>3</v>
      </c>
      <c r="T37" s="40">
        <v>3</v>
      </c>
      <c r="U37" s="41">
        <v>3</v>
      </c>
      <c r="V37" s="39">
        <v>3</v>
      </c>
      <c r="W37" s="39">
        <v>2</v>
      </c>
      <c r="X37" s="39">
        <v>2</v>
      </c>
      <c r="Y37" s="39">
        <v>2</v>
      </c>
      <c r="Z37" s="39">
        <v>4</v>
      </c>
      <c r="AA37" s="39">
        <v>3</v>
      </c>
      <c r="AB37" s="39">
        <v>2</v>
      </c>
      <c r="AC37" s="39">
        <v>3</v>
      </c>
      <c r="AD37" s="39">
        <v>3</v>
      </c>
      <c r="AE37" s="39">
        <v>3</v>
      </c>
      <c r="AF37" s="40">
        <v>4</v>
      </c>
      <c r="AG37" s="53">
        <v>3</v>
      </c>
      <c r="AH37" s="38">
        <v>3</v>
      </c>
      <c r="AI37" s="38">
        <v>3</v>
      </c>
      <c r="AJ37" s="38">
        <v>4</v>
      </c>
      <c r="AK37" s="38">
        <v>3</v>
      </c>
      <c r="AL37" s="38">
        <v>4</v>
      </c>
      <c r="AM37" s="38">
        <v>4</v>
      </c>
      <c r="AN37" s="38">
        <v>2</v>
      </c>
      <c r="AO37" s="38">
        <v>3</v>
      </c>
      <c r="AP37" s="38">
        <v>2</v>
      </c>
      <c r="AQ37" s="38">
        <v>3</v>
      </c>
      <c r="AR37" s="74">
        <v>3</v>
      </c>
      <c r="AS37" s="42">
        <v>103</v>
      </c>
      <c r="AT37" s="43">
        <f t="shared" si="50"/>
        <v>32</v>
      </c>
      <c r="AU37" s="43">
        <f t="shared" si="2"/>
        <v>0</v>
      </c>
      <c r="AV37" s="43">
        <f t="shared" si="23"/>
        <v>4</v>
      </c>
      <c r="AW37" s="44">
        <f t="shared" si="49"/>
        <v>32</v>
      </c>
      <c r="AX37" s="43">
        <f t="shared" si="53"/>
        <v>34</v>
      </c>
      <c r="AY37" s="43">
        <f t="shared" si="5"/>
        <v>0</v>
      </c>
      <c r="AZ37" s="43">
        <f t="shared" si="24"/>
        <v>4</v>
      </c>
      <c r="BA37" s="45">
        <f t="shared" si="25"/>
        <v>34</v>
      </c>
      <c r="BB37" s="46">
        <f t="shared" si="54"/>
        <v>37</v>
      </c>
      <c r="BC37" s="43">
        <f t="shared" si="8"/>
        <v>0</v>
      </c>
      <c r="BD37" s="43">
        <f t="shared" si="26"/>
        <v>2</v>
      </c>
      <c r="BE37" s="47">
        <f t="shared" si="9"/>
        <v>37</v>
      </c>
      <c r="BF37" s="48">
        <f t="shared" si="10"/>
        <v>0</v>
      </c>
      <c r="BG37" s="119" t="str">
        <f t="shared" si="27"/>
        <v/>
      </c>
      <c r="BH37" s="120" t="str">
        <f t="shared" si="28"/>
        <v/>
      </c>
      <c r="BI37" s="127" t="str">
        <f t="shared" si="29"/>
        <v/>
      </c>
      <c r="BJ37" s="119" t="str">
        <f t="shared" si="30"/>
        <v/>
      </c>
      <c r="BK37" s="120" t="str">
        <f t="shared" si="31"/>
        <v/>
      </c>
      <c r="BL37" s="121" t="str">
        <f t="shared" si="32"/>
        <v/>
      </c>
      <c r="BM37" s="122" t="str">
        <f t="shared" si="33"/>
        <v/>
      </c>
      <c r="BN37" s="120" t="str">
        <f t="shared" si="34"/>
        <v/>
      </c>
      <c r="BO37" s="121" t="str">
        <f t="shared" si="35"/>
        <v/>
      </c>
      <c r="BP37" s="43">
        <f t="shared" si="11"/>
        <v>10</v>
      </c>
      <c r="BQ37" s="43">
        <f t="shared" si="12"/>
        <v>21</v>
      </c>
      <c r="BR37" s="43">
        <f t="shared" si="13"/>
        <v>5</v>
      </c>
      <c r="BS37" s="43">
        <f t="shared" si="14"/>
        <v>0</v>
      </c>
      <c r="BT37" s="43">
        <f t="shared" si="15"/>
        <v>0</v>
      </c>
      <c r="BU37" s="47">
        <f t="shared" si="16"/>
        <v>0</v>
      </c>
      <c r="BV37" s="59">
        <f t="shared" si="48"/>
        <v>36</v>
      </c>
      <c r="BW37" s="123" t="str">
        <f t="shared" si="44"/>
        <v/>
      </c>
      <c r="BX37" s="124" t="str">
        <f t="shared" si="45"/>
        <v/>
      </c>
      <c r="BY37" s="125" t="str">
        <f t="shared" si="46"/>
        <v/>
      </c>
      <c r="BZ37" s="68">
        <f t="shared" si="39"/>
        <v>103</v>
      </c>
      <c r="CA37" s="69">
        <f t="shared" si="42"/>
        <v>103</v>
      </c>
      <c r="CB37" s="75"/>
      <c r="CC37" s="71" t="str">
        <f t="shared" si="20"/>
        <v/>
      </c>
      <c r="CD37" s="72">
        <f t="shared" ref="CD37:CD39" si="59">+CE37/3*2</f>
        <v>0</v>
      </c>
      <c r="CE37" s="73">
        <f t="shared" si="21"/>
        <v>0</v>
      </c>
      <c r="CF37" s="73"/>
      <c r="CG37" s="73"/>
      <c r="CH37" s="73"/>
      <c r="CI37" s="73"/>
      <c r="CJ37" s="180"/>
      <c r="CK37" s="114"/>
      <c r="CL37" s="114"/>
      <c r="CM37" s="114" t="str">
        <f>+定例競技会成績表!P47</f>
        <v/>
      </c>
      <c r="CN37" s="114"/>
      <c r="CO37" s="114"/>
      <c r="CP37" s="114"/>
      <c r="CQ37" s="114"/>
      <c r="CR37" s="126"/>
    </row>
    <row r="38" spans="1:96">
      <c r="A38" s="10" t="s">
        <v>84</v>
      </c>
      <c r="B38" s="11">
        <v>34</v>
      </c>
      <c r="C38" s="12" t="str">
        <f t="shared" si="41"/>
        <v>○</v>
      </c>
      <c r="D38" s="13">
        <f t="shared" si="51"/>
        <v>0</v>
      </c>
      <c r="E38" s="115" t="str">
        <f>IF(F38=E3,"○","")</f>
        <v>○</v>
      </c>
      <c r="F38" s="49">
        <v>12</v>
      </c>
      <c r="G38" s="50">
        <v>2</v>
      </c>
      <c r="H38" s="220" t="s">
        <v>171</v>
      </c>
      <c r="I38" s="37">
        <v>3</v>
      </c>
      <c r="J38" s="38">
        <v>3</v>
      </c>
      <c r="K38" s="38">
        <v>3</v>
      </c>
      <c r="L38" s="38">
        <v>3</v>
      </c>
      <c r="M38" s="38">
        <v>3</v>
      </c>
      <c r="N38" s="38">
        <v>3</v>
      </c>
      <c r="O38" s="38">
        <v>2</v>
      </c>
      <c r="P38" s="38">
        <v>2</v>
      </c>
      <c r="Q38" s="38">
        <v>3</v>
      </c>
      <c r="R38" s="38">
        <v>2</v>
      </c>
      <c r="S38" s="38">
        <v>2</v>
      </c>
      <c r="T38" s="52">
        <v>4</v>
      </c>
      <c r="U38" s="53">
        <v>3</v>
      </c>
      <c r="V38" s="38">
        <v>4</v>
      </c>
      <c r="W38" s="38">
        <v>2</v>
      </c>
      <c r="X38" s="38">
        <v>3</v>
      </c>
      <c r="Y38" s="38">
        <v>2</v>
      </c>
      <c r="Z38" s="38">
        <v>4</v>
      </c>
      <c r="AA38" s="38">
        <v>2</v>
      </c>
      <c r="AB38" s="38">
        <v>2</v>
      </c>
      <c r="AC38" s="38">
        <v>3</v>
      </c>
      <c r="AD38" s="38">
        <v>2</v>
      </c>
      <c r="AE38" s="38">
        <v>2</v>
      </c>
      <c r="AF38" s="52">
        <v>3</v>
      </c>
      <c r="AG38" s="53">
        <v>3</v>
      </c>
      <c r="AH38" s="38">
        <v>3</v>
      </c>
      <c r="AI38" s="38">
        <v>3</v>
      </c>
      <c r="AJ38" s="38">
        <v>3</v>
      </c>
      <c r="AK38" s="38">
        <v>3</v>
      </c>
      <c r="AL38" s="38">
        <v>3</v>
      </c>
      <c r="AM38" s="38">
        <v>2</v>
      </c>
      <c r="AN38" s="38">
        <v>3</v>
      </c>
      <c r="AO38" s="38">
        <v>3</v>
      </c>
      <c r="AP38" s="38">
        <v>2</v>
      </c>
      <c r="AQ38" s="38">
        <v>3</v>
      </c>
      <c r="AR38" s="74">
        <v>4</v>
      </c>
      <c r="AS38" s="42">
        <v>100</v>
      </c>
      <c r="AT38" s="43">
        <f t="shared" si="50"/>
        <v>33</v>
      </c>
      <c r="AU38" s="43">
        <f t="shared" si="2"/>
        <v>0</v>
      </c>
      <c r="AV38" s="43">
        <f t="shared" si="23"/>
        <v>4</v>
      </c>
      <c r="AW38" s="44">
        <f t="shared" si="49"/>
        <v>33</v>
      </c>
      <c r="AX38" s="43">
        <f t="shared" si="53"/>
        <v>32</v>
      </c>
      <c r="AY38" s="43">
        <f t="shared" si="5"/>
        <v>0</v>
      </c>
      <c r="AZ38" s="43">
        <f t="shared" si="24"/>
        <v>6</v>
      </c>
      <c r="BA38" s="45">
        <f t="shared" si="25"/>
        <v>32</v>
      </c>
      <c r="BB38" s="46">
        <f t="shared" si="54"/>
        <v>35</v>
      </c>
      <c r="BC38" s="43">
        <f t="shared" si="8"/>
        <v>0</v>
      </c>
      <c r="BD38" s="43">
        <f t="shared" si="26"/>
        <v>2</v>
      </c>
      <c r="BE38" s="47">
        <f t="shared" si="9"/>
        <v>35</v>
      </c>
      <c r="BF38" s="48">
        <f t="shared" si="10"/>
        <v>0</v>
      </c>
      <c r="BG38" s="119" t="str">
        <f t="shared" si="27"/>
        <v/>
      </c>
      <c r="BH38" s="120" t="str">
        <f t="shared" si="28"/>
        <v/>
      </c>
      <c r="BI38" s="127" t="str">
        <f t="shared" si="29"/>
        <v/>
      </c>
      <c r="BJ38" s="119" t="str">
        <f t="shared" si="30"/>
        <v/>
      </c>
      <c r="BK38" s="120" t="str">
        <f t="shared" si="31"/>
        <v/>
      </c>
      <c r="BL38" s="121" t="str">
        <f t="shared" si="32"/>
        <v/>
      </c>
      <c r="BM38" s="122" t="str">
        <f t="shared" si="33"/>
        <v/>
      </c>
      <c r="BN38" s="120" t="str">
        <f t="shared" si="34"/>
        <v/>
      </c>
      <c r="BO38" s="121" t="str">
        <f t="shared" si="35"/>
        <v/>
      </c>
      <c r="BP38" s="43">
        <f t="shared" si="11"/>
        <v>12</v>
      </c>
      <c r="BQ38" s="43">
        <f t="shared" si="12"/>
        <v>20</v>
      </c>
      <c r="BR38" s="43">
        <f t="shared" si="13"/>
        <v>4</v>
      </c>
      <c r="BS38" s="43">
        <f t="shared" si="14"/>
        <v>0</v>
      </c>
      <c r="BT38" s="43">
        <f t="shared" si="15"/>
        <v>0</v>
      </c>
      <c r="BU38" s="47">
        <f t="shared" si="16"/>
        <v>0</v>
      </c>
      <c r="BV38" s="59">
        <f t="shared" si="48"/>
        <v>36</v>
      </c>
      <c r="BW38" s="123" t="str">
        <f t="shared" si="44"/>
        <v/>
      </c>
      <c r="BX38" s="124" t="str">
        <f t="shared" si="45"/>
        <v/>
      </c>
      <c r="BY38" s="125" t="str">
        <f t="shared" si="46"/>
        <v/>
      </c>
      <c r="BZ38" s="68">
        <f t="shared" si="39"/>
        <v>100</v>
      </c>
      <c r="CA38" s="69">
        <f>+AS38</f>
        <v>100</v>
      </c>
      <c r="CB38" s="75"/>
      <c r="CC38" s="71" t="str">
        <f t="shared" si="20"/>
        <v/>
      </c>
      <c r="CD38" s="72">
        <f t="shared" si="59"/>
        <v>0</v>
      </c>
      <c r="CE38" s="73">
        <f t="shared" si="21"/>
        <v>0</v>
      </c>
      <c r="CF38" s="73"/>
      <c r="CG38" s="73"/>
      <c r="CH38" s="73"/>
      <c r="CI38" s="73"/>
      <c r="CJ38" s="180"/>
      <c r="CK38" s="114"/>
      <c r="CL38" s="114"/>
      <c r="CM38" s="114" t="str">
        <f>+定例競技会成績表!P48</f>
        <v/>
      </c>
      <c r="CN38" s="114"/>
      <c r="CO38" s="114"/>
      <c r="CP38" s="114"/>
      <c r="CQ38" s="114"/>
      <c r="CR38" s="126"/>
    </row>
    <row r="39" spans="1:96" ht="14.25" customHeight="1">
      <c r="A39" s="10" t="s">
        <v>85</v>
      </c>
      <c r="B39" s="11">
        <v>35</v>
      </c>
      <c r="C39" s="12" t="str">
        <f t="shared" si="41"/>
        <v>-</v>
      </c>
      <c r="D39" s="13">
        <f t="shared" si="51"/>
        <v>0</v>
      </c>
      <c r="E39" s="115" t="str">
        <f>IF(F39=E3,"○","")</f>
        <v/>
      </c>
      <c r="F39" s="49"/>
      <c r="G39" s="50">
        <v>1</v>
      </c>
      <c r="H39" s="220" t="s">
        <v>170</v>
      </c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52"/>
      <c r="U39" s="53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52"/>
      <c r="AG39" s="53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74"/>
      <c r="AS39" s="42"/>
      <c r="AT39" s="43">
        <f t="shared" si="50"/>
        <v>0</v>
      </c>
      <c r="AU39" s="43">
        <f t="shared" si="2"/>
        <v>0</v>
      </c>
      <c r="AV39" s="43">
        <f t="shared" si="23"/>
        <v>0</v>
      </c>
      <c r="AW39" s="44">
        <f t="shared" si="49"/>
        <v>0</v>
      </c>
      <c r="AX39" s="43">
        <f t="shared" si="53"/>
        <v>0</v>
      </c>
      <c r="AY39" s="43">
        <f t="shared" si="5"/>
        <v>0</v>
      </c>
      <c r="AZ39" s="43">
        <f t="shared" si="24"/>
        <v>0</v>
      </c>
      <c r="BA39" s="45">
        <f t="shared" si="25"/>
        <v>0</v>
      </c>
      <c r="BB39" s="46">
        <f t="shared" si="54"/>
        <v>0</v>
      </c>
      <c r="BC39" s="43">
        <f t="shared" si="8"/>
        <v>0</v>
      </c>
      <c r="BD39" s="43">
        <f t="shared" si="26"/>
        <v>0</v>
      </c>
      <c r="BE39" s="47">
        <f t="shared" si="9"/>
        <v>0</v>
      </c>
      <c r="BF39" s="48">
        <f t="shared" si="10"/>
        <v>0</v>
      </c>
      <c r="BG39" s="119" t="str">
        <f t="shared" si="27"/>
        <v/>
      </c>
      <c r="BH39" s="120" t="str">
        <f t="shared" si="28"/>
        <v/>
      </c>
      <c r="BI39" s="127" t="str">
        <f t="shared" si="29"/>
        <v/>
      </c>
      <c r="BJ39" s="119" t="str">
        <f t="shared" si="30"/>
        <v/>
      </c>
      <c r="BK39" s="120" t="str">
        <f t="shared" si="31"/>
        <v/>
      </c>
      <c r="BL39" s="121" t="str">
        <f t="shared" si="32"/>
        <v/>
      </c>
      <c r="BM39" s="122" t="str">
        <f t="shared" si="33"/>
        <v/>
      </c>
      <c r="BN39" s="120" t="str">
        <f t="shared" si="34"/>
        <v/>
      </c>
      <c r="BO39" s="121" t="str">
        <f t="shared" si="35"/>
        <v/>
      </c>
      <c r="BP39" s="43">
        <f t="shared" si="11"/>
        <v>0</v>
      </c>
      <c r="BQ39" s="43">
        <f t="shared" si="12"/>
        <v>0</v>
      </c>
      <c r="BR39" s="43">
        <f t="shared" si="13"/>
        <v>0</v>
      </c>
      <c r="BS39" s="43">
        <f t="shared" si="14"/>
        <v>0</v>
      </c>
      <c r="BT39" s="43">
        <f t="shared" si="15"/>
        <v>0</v>
      </c>
      <c r="BU39" s="47">
        <f t="shared" si="16"/>
        <v>0</v>
      </c>
      <c r="BV39" s="59">
        <f t="shared" si="48"/>
        <v>0</v>
      </c>
      <c r="BW39" s="123" t="str">
        <f t="shared" si="44"/>
        <v/>
      </c>
      <c r="BX39" s="124" t="str">
        <f t="shared" si="45"/>
        <v/>
      </c>
      <c r="BY39" s="125" t="str">
        <f t="shared" si="46"/>
        <v/>
      </c>
      <c r="BZ39" s="68">
        <f t="shared" si="39"/>
        <v>0</v>
      </c>
      <c r="CA39" s="69">
        <f t="shared" si="42"/>
        <v>0</v>
      </c>
      <c r="CB39" s="75"/>
      <c r="CC39" s="71" t="str">
        <f t="shared" si="20"/>
        <v/>
      </c>
      <c r="CD39" s="72">
        <f t="shared" si="59"/>
        <v>0</v>
      </c>
      <c r="CE39" s="73">
        <f t="shared" si="21"/>
        <v>0</v>
      </c>
      <c r="CF39" s="73"/>
      <c r="CG39" s="73"/>
      <c r="CH39" s="73"/>
      <c r="CI39" s="73"/>
      <c r="CJ39" s="180"/>
      <c r="CK39" s="114"/>
      <c r="CL39" s="114"/>
      <c r="CM39" s="114" t="str">
        <f>+定例競技会成績表!P49</f>
        <v/>
      </c>
      <c r="CN39" s="114"/>
      <c r="CO39" s="114"/>
      <c r="CP39" s="114"/>
      <c r="CQ39" s="114"/>
      <c r="CR39" s="126"/>
    </row>
    <row r="40" spans="1:96">
      <c r="A40" s="10" t="s">
        <v>88</v>
      </c>
      <c r="B40" s="11">
        <v>36</v>
      </c>
      <c r="C40" s="12" t="str">
        <f t="shared" si="41"/>
        <v>-</v>
      </c>
      <c r="D40" s="13">
        <f t="shared" si="51"/>
        <v>0</v>
      </c>
      <c r="E40" s="115" t="str">
        <f>IF(F40=E3,"○","")</f>
        <v/>
      </c>
      <c r="F40" s="49"/>
      <c r="G40" s="50">
        <v>2</v>
      </c>
      <c r="H40" s="220" t="s">
        <v>27</v>
      </c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52"/>
      <c r="U40" s="53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52"/>
      <c r="AG40" s="53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74"/>
      <c r="AS40" s="42"/>
      <c r="AT40" s="43">
        <f t="shared" si="50"/>
        <v>0</v>
      </c>
      <c r="AU40" s="43">
        <f t="shared" si="2"/>
        <v>0</v>
      </c>
      <c r="AV40" s="43">
        <f t="shared" si="23"/>
        <v>0</v>
      </c>
      <c r="AW40" s="44">
        <f t="shared" si="49"/>
        <v>0</v>
      </c>
      <c r="AX40" s="43">
        <f t="shared" si="53"/>
        <v>0</v>
      </c>
      <c r="AY40" s="43">
        <f t="shared" si="5"/>
        <v>0</v>
      </c>
      <c r="AZ40" s="43">
        <f t="shared" si="24"/>
        <v>0</v>
      </c>
      <c r="BA40" s="45">
        <f t="shared" si="25"/>
        <v>0</v>
      </c>
      <c r="BB40" s="46">
        <f t="shared" si="54"/>
        <v>0</v>
      </c>
      <c r="BC40" s="43">
        <f t="shared" si="8"/>
        <v>0</v>
      </c>
      <c r="BD40" s="43">
        <f t="shared" si="26"/>
        <v>0</v>
      </c>
      <c r="BE40" s="47">
        <f t="shared" si="9"/>
        <v>0</v>
      </c>
      <c r="BF40" s="48">
        <f t="shared" si="10"/>
        <v>0</v>
      </c>
      <c r="BG40" s="119" t="str">
        <f t="shared" si="27"/>
        <v/>
      </c>
      <c r="BH40" s="120" t="str">
        <f t="shared" si="28"/>
        <v/>
      </c>
      <c r="BI40" s="127" t="str">
        <f t="shared" si="29"/>
        <v/>
      </c>
      <c r="BJ40" s="119" t="str">
        <f t="shared" si="30"/>
        <v/>
      </c>
      <c r="BK40" s="120" t="str">
        <f t="shared" si="31"/>
        <v/>
      </c>
      <c r="BL40" s="121" t="str">
        <f t="shared" si="32"/>
        <v/>
      </c>
      <c r="BM40" s="122" t="str">
        <f t="shared" si="33"/>
        <v/>
      </c>
      <c r="BN40" s="120" t="str">
        <f t="shared" si="34"/>
        <v/>
      </c>
      <c r="BO40" s="121" t="str">
        <f t="shared" si="35"/>
        <v/>
      </c>
      <c r="BP40" s="43">
        <f t="shared" si="11"/>
        <v>0</v>
      </c>
      <c r="BQ40" s="43">
        <f t="shared" si="12"/>
        <v>0</v>
      </c>
      <c r="BR40" s="43">
        <f t="shared" si="13"/>
        <v>0</v>
      </c>
      <c r="BS40" s="43">
        <f t="shared" si="14"/>
        <v>0</v>
      </c>
      <c r="BT40" s="43">
        <f t="shared" si="15"/>
        <v>0</v>
      </c>
      <c r="BU40" s="47">
        <f t="shared" si="16"/>
        <v>0</v>
      </c>
      <c r="BV40" s="59">
        <f t="shared" si="48"/>
        <v>0</v>
      </c>
      <c r="BW40" s="123" t="str">
        <f t="shared" si="44"/>
        <v/>
      </c>
      <c r="BX40" s="124" t="str">
        <f t="shared" si="45"/>
        <v/>
      </c>
      <c r="BY40" s="125" t="str">
        <f t="shared" si="46"/>
        <v/>
      </c>
      <c r="BZ40" s="68">
        <f t="shared" si="39"/>
        <v>0</v>
      </c>
      <c r="CA40" s="69">
        <f t="shared" si="42"/>
        <v>0</v>
      </c>
      <c r="CB40" s="75"/>
      <c r="CC40" s="71" t="str">
        <f t="shared" si="20"/>
        <v/>
      </c>
      <c r="CD40" s="72">
        <f t="shared" ref="CD40:CD47" si="60">+CE40/3*2</f>
        <v>0</v>
      </c>
      <c r="CE40" s="73">
        <f t="shared" si="21"/>
        <v>0</v>
      </c>
      <c r="CF40" s="73"/>
      <c r="CG40" s="73"/>
      <c r="CH40" s="73"/>
      <c r="CI40" s="73"/>
      <c r="CJ40" s="180"/>
      <c r="CK40" s="114"/>
      <c r="CL40" s="114"/>
      <c r="CM40" s="114" t="str">
        <f>+定例競技会成績表!P51</f>
        <v/>
      </c>
      <c r="CN40" s="114">
        <v>8</v>
      </c>
      <c r="CO40" s="114"/>
      <c r="CP40" s="114"/>
      <c r="CQ40" s="114"/>
      <c r="CR40" s="126"/>
    </row>
    <row r="41" spans="1:96">
      <c r="A41" s="10" t="s">
        <v>89</v>
      </c>
      <c r="B41" s="11">
        <v>37</v>
      </c>
      <c r="C41" s="12" t="str">
        <f t="shared" si="41"/>
        <v>-</v>
      </c>
      <c r="D41" s="13">
        <f t="shared" si="51"/>
        <v>0</v>
      </c>
      <c r="E41" s="115" t="str">
        <f>IF(F41=E3,"○","")</f>
        <v/>
      </c>
      <c r="F41" s="49"/>
      <c r="G41" s="50">
        <v>2</v>
      </c>
      <c r="H41" s="220" t="s">
        <v>26</v>
      </c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52"/>
      <c r="U41" s="53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52"/>
      <c r="AG41" s="53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74"/>
      <c r="AS41" s="42"/>
      <c r="AT41" s="43">
        <f t="shared" si="50"/>
        <v>0</v>
      </c>
      <c r="AU41" s="43">
        <f t="shared" si="2"/>
        <v>0</v>
      </c>
      <c r="AV41" s="43">
        <f t="shared" si="23"/>
        <v>0</v>
      </c>
      <c r="AW41" s="44">
        <f t="shared" si="49"/>
        <v>0</v>
      </c>
      <c r="AX41" s="43">
        <f t="shared" si="53"/>
        <v>0</v>
      </c>
      <c r="AY41" s="43">
        <f t="shared" si="5"/>
        <v>0</v>
      </c>
      <c r="AZ41" s="43">
        <f t="shared" si="24"/>
        <v>0</v>
      </c>
      <c r="BA41" s="45">
        <f t="shared" si="25"/>
        <v>0</v>
      </c>
      <c r="BB41" s="46">
        <f t="shared" si="54"/>
        <v>0</v>
      </c>
      <c r="BC41" s="43">
        <f t="shared" si="8"/>
        <v>0</v>
      </c>
      <c r="BD41" s="43">
        <f t="shared" si="26"/>
        <v>0</v>
      </c>
      <c r="BE41" s="47">
        <f t="shared" si="9"/>
        <v>0</v>
      </c>
      <c r="BF41" s="48">
        <f t="shared" si="10"/>
        <v>0</v>
      </c>
      <c r="BG41" s="119" t="str">
        <f t="shared" si="27"/>
        <v/>
      </c>
      <c r="BH41" s="120" t="str">
        <f t="shared" si="28"/>
        <v/>
      </c>
      <c r="BI41" s="127" t="str">
        <f t="shared" si="29"/>
        <v/>
      </c>
      <c r="BJ41" s="119" t="str">
        <f t="shared" si="30"/>
        <v/>
      </c>
      <c r="BK41" s="120" t="str">
        <f t="shared" si="31"/>
        <v/>
      </c>
      <c r="BL41" s="121" t="str">
        <f t="shared" si="32"/>
        <v/>
      </c>
      <c r="BM41" s="122" t="str">
        <f t="shared" si="33"/>
        <v/>
      </c>
      <c r="BN41" s="120" t="str">
        <f t="shared" si="34"/>
        <v/>
      </c>
      <c r="BO41" s="121" t="str">
        <f t="shared" si="35"/>
        <v/>
      </c>
      <c r="BP41" s="43">
        <f t="shared" si="11"/>
        <v>0</v>
      </c>
      <c r="BQ41" s="43">
        <f t="shared" si="12"/>
        <v>0</v>
      </c>
      <c r="BR41" s="43">
        <f t="shared" si="13"/>
        <v>0</v>
      </c>
      <c r="BS41" s="43">
        <f t="shared" si="14"/>
        <v>0</v>
      </c>
      <c r="BT41" s="43">
        <f t="shared" si="15"/>
        <v>0</v>
      </c>
      <c r="BU41" s="47">
        <f t="shared" si="16"/>
        <v>0</v>
      </c>
      <c r="BV41" s="59">
        <f t="shared" si="48"/>
        <v>0</v>
      </c>
      <c r="BW41" s="123" t="str">
        <f t="shared" si="44"/>
        <v/>
      </c>
      <c r="BX41" s="124" t="str">
        <f t="shared" si="45"/>
        <v/>
      </c>
      <c r="BY41" s="125" t="str">
        <f t="shared" si="46"/>
        <v/>
      </c>
      <c r="BZ41" s="68">
        <f t="shared" si="39"/>
        <v>0</v>
      </c>
      <c r="CA41" s="69">
        <f t="shared" si="42"/>
        <v>0</v>
      </c>
      <c r="CB41" s="75"/>
      <c r="CC41" s="71" t="str">
        <f t="shared" si="20"/>
        <v/>
      </c>
      <c r="CD41" s="72">
        <f t="shared" si="60"/>
        <v>0</v>
      </c>
      <c r="CE41" s="73">
        <f t="shared" si="21"/>
        <v>0</v>
      </c>
      <c r="CF41" s="73"/>
      <c r="CG41" s="73"/>
      <c r="CH41" s="73"/>
      <c r="CI41" s="73"/>
      <c r="CJ41" s="180"/>
      <c r="CK41" s="114"/>
      <c r="CL41" s="114"/>
      <c r="CM41" s="114" t="e">
        <f>+定例競技会成績表!#REF!</f>
        <v>#REF!</v>
      </c>
      <c r="CN41" s="114"/>
      <c r="CO41" s="114"/>
      <c r="CP41" s="114"/>
      <c r="CQ41" s="114"/>
      <c r="CR41" s="126"/>
    </row>
    <row r="42" spans="1:96">
      <c r="A42" s="10" t="s">
        <v>90</v>
      </c>
      <c r="B42" s="11">
        <v>38</v>
      </c>
      <c r="C42" s="12" t="str">
        <f>IF(BV42=36,"○",IF(BV42=24,"△2",IF(BV42=12,"△1","-")))</f>
        <v>-</v>
      </c>
      <c r="D42" s="13">
        <f t="shared" si="51"/>
        <v>5</v>
      </c>
      <c r="E42" s="115" t="str">
        <f>IF(F42=E3,"○","")</f>
        <v/>
      </c>
      <c r="F42" s="49"/>
      <c r="G42" s="50">
        <v>1</v>
      </c>
      <c r="H42" s="220" t="s">
        <v>169</v>
      </c>
      <c r="I42" s="37"/>
      <c r="J42" s="51"/>
      <c r="K42" s="38"/>
      <c r="L42" s="51"/>
      <c r="M42" s="51"/>
      <c r="N42" s="51"/>
      <c r="O42" s="51"/>
      <c r="P42" s="51"/>
      <c r="Q42" s="51"/>
      <c r="R42" s="51"/>
      <c r="S42" s="51"/>
      <c r="T42" s="76"/>
      <c r="U42" s="77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76"/>
      <c r="AG42" s="77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78"/>
      <c r="AS42" s="42"/>
      <c r="AT42" s="43">
        <f t="shared" si="50"/>
        <v>0</v>
      </c>
      <c r="AU42" s="43">
        <f t="shared" si="2"/>
        <v>0</v>
      </c>
      <c r="AV42" s="43">
        <f t="shared" si="23"/>
        <v>0</v>
      </c>
      <c r="AW42" s="44">
        <f t="shared" si="49"/>
        <v>0</v>
      </c>
      <c r="AX42" s="43">
        <f t="shared" si="53"/>
        <v>0</v>
      </c>
      <c r="AY42" s="43">
        <f t="shared" si="5"/>
        <v>0</v>
      </c>
      <c r="AZ42" s="43">
        <f t="shared" si="24"/>
        <v>0</v>
      </c>
      <c r="BA42" s="45">
        <f t="shared" si="25"/>
        <v>0</v>
      </c>
      <c r="BB42" s="46">
        <f t="shared" si="54"/>
        <v>0</v>
      </c>
      <c r="BC42" s="43">
        <f t="shared" si="8"/>
        <v>0</v>
      </c>
      <c r="BD42" s="43">
        <f t="shared" si="26"/>
        <v>0</v>
      </c>
      <c r="BE42" s="47">
        <f t="shared" si="9"/>
        <v>0</v>
      </c>
      <c r="BF42" s="48">
        <f t="shared" si="10"/>
        <v>0</v>
      </c>
      <c r="BG42" s="119" t="str">
        <f t="shared" si="27"/>
        <v/>
      </c>
      <c r="BH42" s="120" t="str">
        <f t="shared" si="28"/>
        <v/>
      </c>
      <c r="BI42" s="127" t="str">
        <f t="shared" si="29"/>
        <v/>
      </c>
      <c r="BJ42" s="119" t="str">
        <f t="shared" si="30"/>
        <v/>
      </c>
      <c r="BK42" s="120" t="str">
        <f t="shared" si="31"/>
        <v/>
      </c>
      <c r="BL42" s="121" t="str">
        <f t="shared" si="32"/>
        <v/>
      </c>
      <c r="BM42" s="122" t="str">
        <f t="shared" si="33"/>
        <v/>
      </c>
      <c r="BN42" s="120" t="str">
        <f t="shared" si="34"/>
        <v/>
      </c>
      <c r="BO42" s="121" t="str">
        <f t="shared" si="35"/>
        <v/>
      </c>
      <c r="BP42" s="43">
        <f t="shared" si="11"/>
        <v>0</v>
      </c>
      <c r="BQ42" s="43">
        <f t="shared" si="12"/>
        <v>0</v>
      </c>
      <c r="BR42" s="43">
        <f t="shared" si="13"/>
        <v>0</v>
      </c>
      <c r="BS42" s="43">
        <f t="shared" si="14"/>
        <v>0</v>
      </c>
      <c r="BT42" s="43">
        <f t="shared" si="15"/>
        <v>0</v>
      </c>
      <c r="BU42" s="47">
        <f t="shared" si="16"/>
        <v>0</v>
      </c>
      <c r="BV42" s="59">
        <f t="shared" si="48"/>
        <v>0</v>
      </c>
      <c r="BW42" s="123" t="str">
        <f t="shared" si="44"/>
        <v/>
      </c>
      <c r="BX42" s="124" t="str">
        <f t="shared" si="45"/>
        <v/>
      </c>
      <c r="BY42" s="125" t="str">
        <f t="shared" si="46"/>
        <v/>
      </c>
      <c r="BZ42" s="68">
        <f t="shared" si="39"/>
        <v>0</v>
      </c>
      <c r="CA42" s="69">
        <f t="shared" si="42"/>
        <v>0</v>
      </c>
      <c r="CB42" s="75"/>
      <c r="CC42" s="71" t="str">
        <f t="shared" si="20"/>
        <v/>
      </c>
      <c r="CD42" s="72">
        <f t="shared" si="60"/>
        <v>3.3333333333333335</v>
      </c>
      <c r="CE42" s="73">
        <f t="shared" si="21"/>
        <v>5</v>
      </c>
      <c r="CF42" s="73"/>
      <c r="CG42" s="73">
        <v>5</v>
      </c>
      <c r="CH42" s="73"/>
      <c r="CI42" s="73"/>
      <c r="CJ42" s="180"/>
      <c r="CK42" s="114"/>
      <c r="CL42" s="114">
        <v>2</v>
      </c>
      <c r="CM42" s="114" t="e">
        <f>+定例競技会成績表!#REF!</f>
        <v>#REF!</v>
      </c>
      <c r="CN42" s="114"/>
      <c r="CO42" s="114"/>
      <c r="CP42" s="114"/>
      <c r="CQ42" s="114"/>
      <c r="CR42" s="126"/>
    </row>
    <row r="43" spans="1:96">
      <c r="A43" s="10" t="s">
        <v>91</v>
      </c>
      <c r="B43" s="11">
        <v>39</v>
      </c>
      <c r="C43" s="12" t="str">
        <f t="shared" si="41"/>
        <v>-</v>
      </c>
      <c r="D43" s="13">
        <f t="shared" si="51"/>
        <v>0</v>
      </c>
      <c r="E43" s="115" t="str">
        <f>IF(F43=E3,"○","")</f>
        <v/>
      </c>
      <c r="F43" s="49"/>
      <c r="G43" s="50">
        <v>1</v>
      </c>
      <c r="H43" s="220" t="s">
        <v>168</v>
      </c>
      <c r="I43" s="37"/>
      <c r="J43" s="51"/>
      <c r="K43" s="38"/>
      <c r="L43" s="51"/>
      <c r="M43" s="51"/>
      <c r="N43" s="51"/>
      <c r="O43" s="51"/>
      <c r="P43" s="51"/>
      <c r="Q43" s="51"/>
      <c r="R43" s="51"/>
      <c r="S43" s="51"/>
      <c r="T43" s="76"/>
      <c r="U43" s="77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76"/>
      <c r="AG43" s="77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78"/>
      <c r="AS43" s="42"/>
      <c r="AT43" s="43">
        <f t="shared" si="50"/>
        <v>0</v>
      </c>
      <c r="AU43" s="43">
        <f t="shared" si="2"/>
        <v>0</v>
      </c>
      <c r="AV43" s="43">
        <f t="shared" si="23"/>
        <v>0</v>
      </c>
      <c r="AW43" s="44">
        <f t="shared" si="49"/>
        <v>0</v>
      </c>
      <c r="AX43" s="43">
        <f t="shared" si="53"/>
        <v>0</v>
      </c>
      <c r="AY43" s="43">
        <f t="shared" si="5"/>
        <v>0</v>
      </c>
      <c r="AZ43" s="43">
        <f t="shared" si="24"/>
        <v>0</v>
      </c>
      <c r="BA43" s="45">
        <f t="shared" si="25"/>
        <v>0</v>
      </c>
      <c r="BB43" s="46">
        <f t="shared" si="54"/>
        <v>0</v>
      </c>
      <c r="BC43" s="43">
        <f t="shared" si="8"/>
        <v>0</v>
      </c>
      <c r="BD43" s="43">
        <f t="shared" si="26"/>
        <v>0</v>
      </c>
      <c r="BE43" s="47">
        <f t="shared" si="9"/>
        <v>0</v>
      </c>
      <c r="BF43" s="48">
        <f t="shared" si="10"/>
        <v>0</v>
      </c>
      <c r="BG43" s="119" t="str">
        <f t="shared" si="27"/>
        <v/>
      </c>
      <c r="BH43" s="120" t="str">
        <f t="shared" si="28"/>
        <v/>
      </c>
      <c r="BI43" s="127" t="str">
        <f t="shared" si="29"/>
        <v/>
      </c>
      <c r="BJ43" s="119" t="str">
        <f t="shared" si="30"/>
        <v/>
      </c>
      <c r="BK43" s="120" t="str">
        <f t="shared" si="31"/>
        <v/>
      </c>
      <c r="BL43" s="121" t="str">
        <f t="shared" si="32"/>
        <v/>
      </c>
      <c r="BM43" s="122" t="str">
        <f t="shared" si="33"/>
        <v/>
      </c>
      <c r="BN43" s="120" t="str">
        <f t="shared" si="34"/>
        <v/>
      </c>
      <c r="BO43" s="121" t="str">
        <f t="shared" si="35"/>
        <v/>
      </c>
      <c r="BP43" s="43">
        <f t="shared" si="11"/>
        <v>0</v>
      </c>
      <c r="BQ43" s="43">
        <f t="shared" si="12"/>
        <v>0</v>
      </c>
      <c r="BR43" s="43">
        <f t="shared" si="13"/>
        <v>0</v>
      </c>
      <c r="BS43" s="43">
        <f t="shared" si="14"/>
        <v>0</v>
      </c>
      <c r="BT43" s="43">
        <f t="shared" si="15"/>
        <v>0</v>
      </c>
      <c r="BU43" s="47">
        <f t="shared" si="16"/>
        <v>0</v>
      </c>
      <c r="BV43" s="59">
        <f t="shared" si="48"/>
        <v>0</v>
      </c>
      <c r="BW43" s="123" t="str">
        <f t="shared" si="44"/>
        <v/>
      </c>
      <c r="BX43" s="124" t="str">
        <f t="shared" si="45"/>
        <v/>
      </c>
      <c r="BY43" s="125" t="str">
        <f t="shared" si="46"/>
        <v/>
      </c>
      <c r="BZ43" s="68">
        <f t="shared" si="39"/>
        <v>0</v>
      </c>
      <c r="CA43" s="69">
        <f t="shared" si="42"/>
        <v>0</v>
      </c>
      <c r="CB43" s="75"/>
      <c r="CC43" s="71" t="str">
        <f t="shared" si="20"/>
        <v/>
      </c>
      <c r="CD43" s="72">
        <f t="shared" si="60"/>
        <v>0</v>
      </c>
      <c r="CE43" s="73">
        <f t="shared" si="21"/>
        <v>0</v>
      </c>
      <c r="CF43" s="73"/>
      <c r="CG43" s="73"/>
      <c r="CH43" s="73"/>
      <c r="CI43" s="73"/>
      <c r="CJ43" s="180"/>
      <c r="CK43" s="114"/>
      <c r="CL43" s="114"/>
      <c r="CM43" s="114" t="e">
        <f>+定例競技会成績表!#REF!</f>
        <v>#REF!</v>
      </c>
      <c r="CN43" s="114"/>
      <c r="CO43" s="114"/>
      <c r="CP43" s="114"/>
      <c r="CQ43" s="114"/>
      <c r="CR43" s="126"/>
    </row>
    <row r="44" spans="1:96">
      <c r="A44" s="10" t="s">
        <v>92</v>
      </c>
      <c r="B44" s="11">
        <v>40</v>
      </c>
      <c r="C44" s="12" t="str">
        <f t="shared" si="41"/>
        <v>○</v>
      </c>
      <c r="D44" s="13">
        <f t="shared" si="51"/>
        <v>0</v>
      </c>
      <c r="E44" s="115" t="str">
        <f>IF(F44=E3,"○","")</f>
        <v/>
      </c>
      <c r="F44" s="49">
        <v>9</v>
      </c>
      <c r="G44" s="50">
        <v>2</v>
      </c>
      <c r="H44" s="220" t="s">
        <v>167</v>
      </c>
      <c r="I44" s="53">
        <v>3</v>
      </c>
      <c r="J44" s="38">
        <v>3</v>
      </c>
      <c r="K44" s="38">
        <v>3</v>
      </c>
      <c r="L44" s="38">
        <v>4</v>
      </c>
      <c r="M44" s="38">
        <v>2</v>
      </c>
      <c r="N44" s="38">
        <v>3</v>
      </c>
      <c r="O44" s="38">
        <v>3</v>
      </c>
      <c r="P44" s="38">
        <v>2</v>
      </c>
      <c r="Q44" s="38">
        <v>4</v>
      </c>
      <c r="R44" s="38">
        <v>3</v>
      </c>
      <c r="S44" s="38">
        <v>1</v>
      </c>
      <c r="T44" s="74">
        <v>3</v>
      </c>
      <c r="U44" s="53">
        <v>2</v>
      </c>
      <c r="V44" s="38">
        <v>3</v>
      </c>
      <c r="W44" s="38">
        <v>3</v>
      </c>
      <c r="X44" s="38">
        <v>1</v>
      </c>
      <c r="Y44" s="38">
        <v>3</v>
      </c>
      <c r="Z44" s="38">
        <v>4</v>
      </c>
      <c r="AA44" s="38">
        <v>3</v>
      </c>
      <c r="AB44" s="38">
        <v>2</v>
      </c>
      <c r="AC44" s="38">
        <v>2</v>
      </c>
      <c r="AD44" s="38">
        <v>3</v>
      </c>
      <c r="AE44" s="38">
        <v>3</v>
      </c>
      <c r="AF44" s="52">
        <v>4</v>
      </c>
      <c r="AG44" s="53">
        <v>3</v>
      </c>
      <c r="AH44" s="38">
        <v>2</v>
      </c>
      <c r="AI44" s="38">
        <v>2</v>
      </c>
      <c r="AJ44" s="38">
        <v>3</v>
      </c>
      <c r="AK44" s="38">
        <v>2</v>
      </c>
      <c r="AL44" s="38">
        <v>4</v>
      </c>
      <c r="AM44" s="38">
        <v>3</v>
      </c>
      <c r="AN44" s="38">
        <v>4</v>
      </c>
      <c r="AO44" s="38">
        <v>4</v>
      </c>
      <c r="AP44" s="38">
        <v>3</v>
      </c>
      <c r="AQ44" s="38">
        <v>2</v>
      </c>
      <c r="AR44" s="74">
        <v>4</v>
      </c>
      <c r="AS44" s="42">
        <v>96</v>
      </c>
      <c r="AT44" s="43">
        <f t="shared" si="50"/>
        <v>34</v>
      </c>
      <c r="AU44" s="43">
        <f t="shared" si="2"/>
        <v>1</v>
      </c>
      <c r="AV44" s="43">
        <f t="shared" si="23"/>
        <v>2</v>
      </c>
      <c r="AW44" s="44">
        <f t="shared" si="49"/>
        <v>31</v>
      </c>
      <c r="AX44" s="43">
        <f t="shared" si="53"/>
        <v>33</v>
      </c>
      <c r="AY44" s="43">
        <f t="shared" si="5"/>
        <v>1</v>
      </c>
      <c r="AZ44" s="43">
        <f t="shared" si="24"/>
        <v>3</v>
      </c>
      <c r="BA44" s="45">
        <f t="shared" si="25"/>
        <v>30</v>
      </c>
      <c r="BB44" s="46">
        <f t="shared" ref="BB44" si="61">SUM(AG44:AR44)</f>
        <v>36</v>
      </c>
      <c r="BC44" s="43">
        <f t="shared" ref="BC44" si="62">SUMIF(AG44:AR44,"1",AG44:AR44)</f>
        <v>0</v>
      </c>
      <c r="BD44" s="43">
        <f t="shared" si="26"/>
        <v>4</v>
      </c>
      <c r="BE44" s="47">
        <f t="shared" ref="BE44" si="63">+BB44-3*BC44</f>
        <v>36</v>
      </c>
      <c r="BF44" s="48">
        <f t="shared" si="10"/>
        <v>2</v>
      </c>
      <c r="BG44" s="119" t="str">
        <f t="shared" si="27"/>
        <v/>
      </c>
      <c r="BH44" s="120" t="str">
        <f t="shared" si="28"/>
        <v/>
      </c>
      <c r="BI44" s="127" t="str">
        <f t="shared" si="29"/>
        <v/>
      </c>
      <c r="BJ44" s="119" t="str">
        <f t="shared" si="30"/>
        <v/>
      </c>
      <c r="BK44" s="120" t="str">
        <f t="shared" si="31"/>
        <v xml:space="preserve">三宅 </v>
      </c>
      <c r="BL44" s="121" t="str">
        <f t="shared" si="32"/>
        <v/>
      </c>
      <c r="BM44" s="122" t="str">
        <f t="shared" si="33"/>
        <v/>
      </c>
      <c r="BN44" s="120" t="str">
        <f t="shared" si="34"/>
        <v/>
      </c>
      <c r="BO44" s="121" t="str">
        <f t="shared" si="35"/>
        <v/>
      </c>
      <c r="BP44" s="43">
        <f t="shared" si="11"/>
        <v>9</v>
      </c>
      <c r="BQ44" s="43">
        <f t="shared" si="12"/>
        <v>17</v>
      </c>
      <c r="BR44" s="43">
        <f t="shared" si="13"/>
        <v>8</v>
      </c>
      <c r="BS44" s="43">
        <f t="shared" si="14"/>
        <v>0</v>
      </c>
      <c r="BT44" s="43">
        <f t="shared" si="15"/>
        <v>0</v>
      </c>
      <c r="BU44" s="47">
        <f t="shared" si="16"/>
        <v>0</v>
      </c>
      <c r="BV44" s="59">
        <f t="shared" si="48"/>
        <v>36</v>
      </c>
      <c r="BW44" s="123" t="str">
        <f t="shared" si="44"/>
        <v/>
      </c>
      <c r="BX44" s="124" t="str">
        <f t="shared" si="45"/>
        <v/>
      </c>
      <c r="BY44" s="125" t="str">
        <f t="shared" si="46"/>
        <v/>
      </c>
      <c r="BZ44" s="68">
        <f t="shared" si="39"/>
        <v>97</v>
      </c>
      <c r="CA44" s="69">
        <f t="shared" si="42"/>
        <v>96</v>
      </c>
      <c r="CB44" s="75"/>
      <c r="CC44" s="71" t="str">
        <f t="shared" si="20"/>
        <v>集計見直し</v>
      </c>
      <c r="CD44" s="72">
        <f t="shared" si="60"/>
        <v>0</v>
      </c>
      <c r="CE44" s="73">
        <f t="shared" si="21"/>
        <v>0</v>
      </c>
      <c r="CF44" s="73"/>
      <c r="CG44" s="73"/>
      <c r="CH44" s="73"/>
      <c r="CI44" s="73"/>
      <c r="CJ44" s="180"/>
      <c r="CK44" s="114"/>
      <c r="CL44" s="114"/>
      <c r="CM44" s="114" t="e">
        <f>+定例競技会成績表!#REF!</f>
        <v>#REF!</v>
      </c>
      <c r="CN44" s="114"/>
      <c r="CO44" s="114"/>
      <c r="CP44" s="114"/>
      <c r="CQ44" s="114"/>
      <c r="CR44" s="126"/>
    </row>
    <row r="45" spans="1:96">
      <c r="A45" s="10" t="s">
        <v>93</v>
      </c>
      <c r="B45" s="11">
        <v>41</v>
      </c>
      <c r="C45" s="12" t="str">
        <f t="shared" si="41"/>
        <v>-</v>
      </c>
      <c r="D45" s="13">
        <f t="shared" si="51"/>
        <v>0</v>
      </c>
      <c r="E45" s="115" t="str">
        <f>IF(F45=E3,"○","")</f>
        <v/>
      </c>
      <c r="F45" s="49"/>
      <c r="G45" s="50">
        <v>3</v>
      </c>
      <c r="H45" s="222" t="s">
        <v>199</v>
      </c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52"/>
      <c r="U45" s="53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52"/>
      <c r="AG45" s="53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74"/>
      <c r="AS45" s="42"/>
      <c r="AT45" s="43">
        <f t="shared" si="50"/>
        <v>0</v>
      </c>
      <c r="AU45" s="43">
        <f t="shared" si="2"/>
        <v>0</v>
      </c>
      <c r="AV45" s="43">
        <f t="shared" si="23"/>
        <v>0</v>
      </c>
      <c r="AW45" s="44">
        <f t="shared" si="49"/>
        <v>0</v>
      </c>
      <c r="AX45" s="43">
        <f t="shared" si="53"/>
        <v>0</v>
      </c>
      <c r="AY45" s="43">
        <f t="shared" si="5"/>
        <v>0</v>
      </c>
      <c r="AZ45" s="43">
        <f t="shared" si="24"/>
        <v>0</v>
      </c>
      <c r="BA45" s="45">
        <f t="shared" si="25"/>
        <v>0</v>
      </c>
      <c r="BB45" s="46">
        <f t="shared" si="54"/>
        <v>0</v>
      </c>
      <c r="BC45" s="43">
        <f t="shared" si="8"/>
        <v>0</v>
      </c>
      <c r="BD45" s="43">
        <f t="shared" si="26"/>
        <v>0</v>
      </c>
      <c r="BE45" s="47">
        <f t="shared" si="9"/>
        <v>0</v>
      </c>
      <c r="BF45" s="48">
        <f t="shared" si="10"/>
        <v>0</v>
      </c>
      <c r="BG45" s="119" t="str">
        <f t="shared" si="27"/>
        <v/>
      </c>
      <c r="BH45" s="120" t="str">
        <f t="shared" si="28"/>
        <v/>
      </c>
      <c r="BI45" s="127" t="str">
        <f t="shared" si="29"/>
        <v/>
      </c>
      <c r="BJ45" s="119" t="str">
        <f t="shared" si="30"/>
        <v/>
      </c>
      <c r="BK45" s="120" t="str">
        <f t="shared" si="31"/>
        <v/>
      </c>
      <c r="BL45" s="121" t="str">
        <f t="shared" si="32"/>
        <v/>
      </c>
      <c r="BM45" s="122" t="str">
        <f t="shared" si="33"/>
        <v/>
      </c>
      <c r="BN45" s="120" t="str">
        <f t="shared" si="34"/>
        <v/>
      </c>
      <c r="BO45" s="121" t="str">
        <f t="shared" si="35"/>
        <v/>
      </c>
      <c r="BP45" s="43">
        <f t="shared" si="11"/>
        <v>0</v>
      </c>
      <c r="BQ45" s="43">
        <f t="shared" si="12"/>
        <v>0</v>
      </c>
      <c r="BR45" s="43">
        <f t="shared" si="13"/>
        <v>0</v>
      </c>
      <c r="BS45" s="43">
        <f t="shared" si="14"/>
        <v>0</v>
      </c>
      <c r="BT45" s="43">
        <f t="shared" si="15"/>
        <v>0</v>
      </c>
      <c r="BU45" s="47">
        <f t="shared" si="16"/>
        <v>0</v>
      </c>
      <c r="BV45" s="59">
        <f t="shared" si="48"/>
        <v>0</v>
      </c>
      <c r="BW45" s="123" t="str">
        <f t="shared" si="44"/>
        <v/>
      </c>
      <c r="BX45" s="124" t="str">
        <f t="shared" si="45"/>
        <v/>
      </c>
      <c r="BY45" s="125" t="str">
        <f t="shared" si="46"/>
        <v/>
      </c>
      <c r="BZ45" s="68">
        <f t="shared" si="39"/>
        <v>0</v>
      </c>
      <c r="CA45" s="69">
        <f t="shared" si="42"/>
        <v>0</v>
      </c>
      <c r="CB45" s="75"/>
      <c r="CC45" s="71" t="str">
        <f t="shared" si="20"/>
        <v/>
      </c>
      <c r="CD45" s="72">
        <f t="shared" si="60"/>
        <v>0</v>
      </c>
      <c r="CE45" s="73">
        <f t="shared" si="21"/>
        <v>0</v>
      </c>
      <c r="CF45" s="73"/>
      <c r="CG45" s="73"/>
      <c r="CH45" s="73"/>
      <c r="CI45" s="73"/>
      <c r="CJ45" s="180"/>
      <c r="CK45" s="114"/>
      <c r="CL45" s="114"/>
      <c r="CM45" s="114" t="e">
        <f>+定例競技会成績表!#REF!</f>
        <v>#REF!</v>
      </c>
      <c r="CN45" s="114"/>
      <c r="CO45" s="114"/>
      <c r="CP45" s="114"/>
      <c r="CQ45" s="114"/>
      <c r="CR45" s="126"/>
    </row>
    <row r="46" spans="1:96">
      <c r="A46" s="10" t="s">
        <v>94</v>
      </c>
      <c r="B46" s="11">
        <v>42</v>
      </c>
      <c r="C46" s="12" t="str">
        <f t="shared" si="41"/>
        <v>○</v>
      </c>
      <c r="D46" s="13">
        <f t="shared" si="51"/>
        <v>0</v>
      </c>
      <c r="E46" s="115" t="str">
        <f>IF(F46=E3,"○","")</f>
        <v/>
      </c>
      <c r="F46" s="49">
        <v>2</v>
      </c>
      <c r="G46" s="50">
        <v>1</v>
      </c>
      <c r="H46" s="220" t="s">
        <v>166</v>
      </c>
      <c r="I46" s="37">
        <v>3</v>
      </c>
      <c r="J46" s="38">
        <v>3</v>
      </c>
      <c r="K46" s="38">
        <v>2</v>
      </c>
      <c r="L46" s="38">
        <v>2</v>
      </c>
      <c r="M46" s="38">
        <v>3</v>
      </c>
      <c r="N46" s="38">
        <v>3</v>
      </c>
      <c r="O46" s="38">
        <v>3</v>
      </c>
      <c r="P46" s="38">
        <v>4</v>
      </c>
      <c r="Q46" s="38">
        <v>3</v>
      </c>
      <c r="R46" s="38">
        <v>4</v>
      </c>
      <c r="S46" s="38">
        <v>3</v>
      </c>
      <c r="T46" s="52">
        <v>3</v>
      </c>
      <c r="U46" s="53">
        <v>2</v>
      </c>
      <c r="V46" s="38">
        <v>4</v>
      </c>
      <c r="W46" s="38">
        <v>3</v>
      </c>
      <c r="X46" s="38">
        <v>3</v>
      </c>
      <c r="Y46" s="38">
        <v>2</v>
      </c>
      <c r="Z46" s="38">
        <v>3</v>
      </c>
      <c r="AA46" s="38">
        <v>3</v>
      </c>
      <c r="AB46" s="38">
        <v>1</v>
      </c>
      <c r="AC46" s="38">
        <v>4</v>
      </c>
      <c r="AD46" s="38">
        <v>3</v>
      </c>
      <c r="AE46" s="38">
        <v>4</v>
      </c>
      <c r="AF46" s="52">
        <v>3</v>
      </c>
      <c r="AG46" s="53">
        <v>2</v>
      </c>
      <c r="AH46" s="38">
        <v>3</v>
      </c>
      <c r="AI46" s="38">
        <v>3</v>
      </c>
      <c r="AJ46" s="38">
        <v>2</v>
      </c>
      <c r="AK46" s="38">
        <v>3</v>
      </c>
      <c r="AL46" s="38">
        <v>3</v>
      </c>
      <c r="AM46" s="38">
        <v>3</v>
      </c>
      <c r="AN46" s="38">
        <v>3</v>
      </c>
      <c r="AO46" s="38">
        <v>3</v>
      </c>
      <c r="AP46" s="38">
        <v>3</v>
      </c>
      <c r="AQ46" s="38">
        <v>2</v>
      </c>
      <c r="AR46" s="74">
        <v>5</v>
      </c>
      <c r="AS46" s="42">
        <v>103</v>
      </c>
      <c r="AT46" s="43">
        <f t="shared" si="50"/>
        <v>36</v>
      </c>
      <c r="AU46" s="43">
        <f t="shared" si="2"/>
        <v>0</v>
      </c>
      <c r="AV46" s="43">
        <f t="shared" si="23"/>
        <v>2</v>
      </c>
      <c r="AW46" s="44">
        <f t="shared" si="49"/>
        <v>36</v>
      </c>
      <c r="AX46" s="43">
        <f t="shared" si="53"/>
        <v>35</v>
      </c>
      <c r="AY46" s="43">
        <f t="shared" si="5"/>
        <v>1</v>
      </c>
      <c r="AZ46" s="43">
        <f t="shared" si="24"/>
        <v>2</v>
      </c>
      <c r="BA46" s="45">
        <f t="shared" si="25"/>
        <v>32</v>
      </c>
      <c r="BB46" s="46">
        <f t="shared" si="54"/>
        <v>35</v>
      </c>
      <c r="BC46" s="43">
        <f t="shared" si="8"/>
        <v>0</v>
      </c>
      <c r="BD46" s="43">
        <f t="shared" si="26"/>
        <v>3</v>
      </c>
      <c r="BE46" s="47">
        <f t="shared" si="9"/>
        <v>35</v>
      </c>
      <c r="BF46" s="48">
        <f t="shared" si="10"/>
        <v>1</v>
      </c>
      <c r="BG46" s="119" t="str">
        <f t="shared" si="27"/>
        <v/>
      </c>
      <c r="BH46" s="120" t="str">
        <f t="shared" si="28"/>
        <v/>
      </c>
      <c r="BI46" s="127" t="str">
        <f t="shared" si="29"/>
        <v/>
      </c>
      <c r="BJ46" s="119" t="str">
        <f t="shared" si="30"/>
        <v/>
      </c>
      <c r="BK46" s="120" t="str">
        <f t="shared" si="31"/>
        <v/>
      </c>
      <c r="BL46" s="121" t="str">
        <f t="shared" si="32"/>
        <v/>
      </c>
      <c r="BM46" s="122" t="str">
        <f t="shared" si="33"/>
        <v/>
      </c>
      <c r="BN46" s="120" t="str">
        <f t="shared" si="34"/>
        <v/>
      </c>
      <c r="BO46" s="121" t="str">
        <f t="shared" si="35"/>
        <v/>
      </c>
      <c r="BP46" s="43">
        <f t="shared" si="11"/>
        <v>7</v>
      </c>
      <c r="BQ46" s="43">
        <f t="shared" si="12"/>
        <v>22</v>
      </c>
      <c r="BR46" s="43">
        <f t="shared" si="13"/>
        <v>5</v>
      </c>
      <c r="BS46" s="43">
        <f t="shared" si="14"/>
        <v>1</v>
      </c>
      <c r="BT46" s="43">
        <f t="shared" si="15"/>
        <v>0</v>
      </c>
      <c r="BU46" s="47">
        <f t="shared" si="16"/>
        <v>0</v>
      </c>
      <c r="BV46" s="59">
        <f t="shared" si="48"/>
        <v>36</v>
      </c>
      <c r="BW46" s="123" t="str">
        <f t="shared" si="44"/>
        <v/>
      </c>
      <c r="BX46" s="124" t="str">
        <f t="shared" si="45"/>
        <v/>
      </c>
      <c r="BY46" s="125" t="str">
        <f t="shared" si="46"/>
        <v/>
      </c>
      <c r="BZ46" s="68">
        <f t="shared" si="39"/>
        <v>103</v>
      </c>
      <c r="CA46" s="69">
        <f t="shared" si="42"/>
        <v>103</v>
      </c>
      <c r="CB46" s="75"/>
      <c r="CC46" s="71" t="str">
        <f t="shared" si="20"/>
        <v/>
      </c>
      <c r="CD46" s="72">
        <f t="shared" si="60"/>
        <v>0</v>
      </c>
      <c r="CE46" s="73">
        <f t="shared" si="21"/>
        <v>0</v>
      </c>
      <c r="CF46" s="73"/>
      <c r="CG46" s="73"/>
      <c r="CH46" s="73"/>
      <c r="CI46" s="73"/>
      <c r="CJ46" s="180"/>
      <c r="CK46" s="114"/>
      <c r="CL46" s="114"/>
      <c r="CM46" s="114"/>
      <c r="CN46" s="114"/>
      <c r="CO46" s="114"/>
      <c r="CP46" s="114"/>
      <c r="CQ46" s="114"/>
      <c r="CR46" s="126"/>
    </row>
    <row r="47" spans="1:96">
      <c r="A47" s="10" t="s">
        <v>95</v>
      </c>
      <c r="B47" s="11">
        <v>43</v>
      </c>
      <c r="C47" s="12" t="str">
        <f t="shared" si="41"/>
        <v>-</v>
      </c>
      <c r="D47" s="13">
        <f t="shared" si="51"/>
        <v>0</v>
      </c>
      <c r="E47" s="115" t="str">
        <f>IF(F47=E3,"○","")</f>
        <v/>
      </c>
      <c r="F47" s="49"/>
      <c r="G47" s="50">
        <v>3</v>
      </c>
      <c r="H47" s="220" t="s">
        <v>196</v>
      </c>
      <c r="I47" s="37"/>
      <c r="J47" s="51"/>
      <c r="K47" s="38"/>
      <c r="L47" s="38"/>
      <c r="M47" s="51"/>
      <c r="N47" s="51"/>
      <c r="O47" s="51"/>
      <c r="P47" s="51"/>
      <c r="Q47" s="51"/>
      <c r="R47" s="51"/>
      <c r="S47" s="51"/>
      <c r="T47" s="76"/>
      <c r="U47" s="77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6"/>
      <c r="AG47" s="77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78"/>
      <c r="AS47" s="42"/>
      <c r="AT47" s="43">
        <f t="shared" si="50"/>
        <v>0</v>
      </c>
      <c r="AU47" s="43">
        <f t="shared" si="2"/>
        <v>0</v>
      </c>
      <c r="AV47" s="43">
        <f t="shared" si="23"/>
        <v>0</v>
      </c>
      <c r="AW47" s="44">
        <f t="shared" si="49"/>
        <v>0</v>
      </c>
      <c r="AX47" s="43">
        <f t="shared" si="53"/>
        <v>0</v>
      </c>
      <c r="AY47" s="43">
        <f t="shared" si="5"/>
        <v>0</v>
      </c>
      <c r="AZ47" s="43">
        <f t="shared" si="24"/>
        <v>0</v>
      </c>
      <c r="BA47" s="45">
        <f t="shared" si="25"/>
        <v>0</v>
      </c>
      <c r="BB47" s="46">
        <f t="shared" si="54"/>
        <v>0</v>
      </c>
      <c r="BC47" s="43">
        <f t="shared" si="8"/>
        <v>0</v>
      </c>
      <c r="BD47" s="43">
        <f t="shared" si="26"/>
        <v>0</v>
      </c>
      <c r="BE47" s="47">
        <f t="shared" si="9"/>
        <v>0</v>
      </c>
      <c r="BF47" s="48">
        <f t="shared" si="10"/>
        <v>0</v>
      </c>
      <c r="BG47" s="119" t="str">
        <f t="shared" si="27"/>
        <v/>
      </c>
      <c r="BH47" s="120" t="str">
        <f t="shared" si="28"/>
        <v/>
      </c>
      <c r="BI47" s="127" t="str">
        <f t="shared" si="29"/>
        <v/>
      </c>
      <c r="BJ47" s="119" t="str">
        <f t="shared" si="30"/>
        <v/>
      </c>
      <c r="BK47" s="120" t="str">
        <f t="shared" si="31"/>
        <v/>
      </c>
      <c r="BL47" s="121" t="str">
        <f t="shared" si="32"/>
        <v/>
      </c>
      <c r="BM47" s="122" t="str">
        <f t="shared" si="33"/>
        <v/>
      </c>
      <c r="BN47" s="120" t="str">
        <f t="shared" si="34"/>
        <v/>
      </c>
      <c r="BO47" s="121" t="str">
        <f t="shared" si="35"/>
        <v/>
      </c>
      <c r="BP47" s="43">
        <f t="shared" si="11"/>
        <v>0</v>
      </c>
      <c r="BQ47" s="43">
        <f t="shared" si="12"/>
        <v>0</v>
      </c>
      <c r="BR47" s="43">
        <f t="shared" si="13"/>
        <v>0</v>
      </c>
      <c r="BS47" s="43">
        <f t="shared" si="14"/>
        <v>0</v>
      </c>
      <c r="BT47" s="43">
        <f t="shared" si="15"/>
        <v>0</v>
      </c>
      <c r="BU47" s="47">
        <f t="shared" si="16"/>
        <v>0</v>
      </c>
      <c r="BV47" s="59">
        <f t="shared" si="48"/>
        <v>0</v>
      </c>
      <c r="BW47" s="123" t="str">
        <f t="shared" si="44"/>
        <v/>
      </c>
      <c r="BX47" s="124" t="str">
        <f t="shared" si="45"/>
        <v/>
      </c>
      <c r="BY47" s="125" t="str">
        <f t="shared" si="46"/>
        <v/>
      </c>
      <c r="BZ47" s="68">
        <f>SUM(AW47,BA47,BE47)</f>
        <v>0</v>
      </c>
      <c r="CA47" s="69">
        <f t="shared" si="42"/>
        <v>0</v>
      </c>
      <c r="CB47" s="75"/>
      <c r="CC47" s="71" t="str">
        <f t="shared" si="20"/>
        <v/>
      </c>
      <c r="CD47" s="72">
        <f t="shared" si="60"/>
        <v>0</v>
      </c>
      <c r="CE47" s="73">
        <f t="shared" si="21"/>
        <v>0</v>
      </c>
      <c r="CF47" s="73"/>
      <c r="CG47" s="73"/>
      <c r="CH47" s="73"/>
      <c r="CI47" s="73"/>
      <c r="CJ47" s="180"/>
      <c r="CK47" s="114"/>
      <c r="CL47" s="114"/>
      <c r="CM47" s="114" t="e">
        <f>+定例競技会成績表!#REF!</f>
        <v>#REF!</v>
      </c>
      <c r="CN47" s="114"/>
      <c r="CO47" s="114"/>
      <c r="CP47" s="114"/>
      <c r="CQ47" s="114"/>
      <c r="CR47" s="126"/>
    </row>
    <row r="48" spans="1:96">
      <c r="A48" s="10" t="s">
        <v>96</v>
      </c>
      <c r="B48" s="11">
        <v>44</v>
      </c>
      <c r="C48" s="12" t="str">
        <f t="shared" si="41"/>
        <v>-</v>
      </c>
      <c r="D48" s="210">
        <f>+CE48</f>
        <v>0</v>
      </c>
      <c r="E48" s="211" t="str">
        <f>IF(F48=E3,"○","")</f>
        <v/>
      </c>
      <c r="F48" s="212"/>
      <c r="G48" s="213">
        <v>1</v>
      </c>
      <c r="H48" s="224" t="s">
        <v>46</v>
      </c>
      <c r="I48" s="214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6"/>
      <c r="U48" s="217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6"/>
      <c r="AG48" s="217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6"/>
      <c r="AS48" s="42"/>
      <c r="AT48" s="79">
        <f t="shared" si="50"/>
        <v>0</v>
      </c>
      <c r="AU48" s="192">
        <f t="shared" ref="AU48" si="64">SUMIF(I48:T48,"1",I48:T48)</f>
        <v>0</v>
      </c>
      <c r="AV48" s="193">
        <f t="shared" si="23"/>
        <v>0</v>
      </c>
      <c r="AW48" s="194">
        <f t="shared" si="49"/>
        <v>0</v>
      </c>
      <c r="AX48" s="195">
        <f t="shared" si="53"/>
        <v>0</v>
      </c>
      <c r="AY48" s="195">
        <f t="shared" ref="AY48" si="65">SUMIF(U48:AF48,"1",U48:AF48)</f>
        <v>0</v>
      </c>
      <c r="AZ48" s="193">
        <f t="shared" si="24"/>
        <v>0</v>
      </c>
      <c r="BA48" s="196">
        <f t="shared" si="25"/>
        <v>0</v>
      </c>
      <c r="BB48" s="197">
        <f t="shared" si="54"/>
        <v>0</v>
      </c>
      <c r="BC48" s="195">
        <f t="shared" ref="BC48" si="66">SUMIF(AG48:AR48,"1",AG48:AR48)</f>
        <v>0</v>
      </c>
      <c r="BD48" s="193">
        <f t="shared" si="26"/>
        <v>0</v>
      </c>
      <c r="BE48" s="198">
        <f t="shared" ref="BE48" si="67">+BB48-3*BC48</f>
        <v>0</v>
      </c>
      <c r="BF48" s="199">
        <f t="shared" ref="BF48" si="68">SUMIF(I48:AR48,"1",I48:AR48)</f>
        <v>0</v>
      </c>
      <c r="BG48" s="200" t="str">
        <f t="shared" si="27"/>
        <v/>
      </c>
      <c r="BH48" s="201" t="str">
        <f t="shared" si="28"/>
        <v/>
      </c>
      <c r="BI48" s="202" t="str">
        <f t="shared" si="29"/>
        <v/>
      </c>
      <c r="BJ48" s="200" t="str">
        <f t="shared" si="30"/>
        <v/>
      </c>
      <c r="BK48" s="201" t="str">
        <f t="shared" si="31"/>
        <v/>
      </c>
      <c r="BL48" s="203" t="str">
        <f t="shared" si="32"/>
        <v/>
      </c>
      <c r="BM48" s="204" t="str">
        <f t="shared" si="33"/>
        <v/>
      </c>
      <c r="BN48" s="201" t="str">
        <f t="shared" si="34"/>
        <v/>
      </c>
      <c r="BO48" s="203" t="str">
        <f t="shared" si="35"/>
        <v/>
      </c>
      <c r="BP48" s="195">
        <f t="shared" ref="BP48" si="69">SUMIF(I48:AR48,"2",I48:AR48)/2</f>
        <v>0</v>
      </c>
      <c r="BQ48" s="195">
        <f t="shared" ref="BQ48" si="70">SUMIF(I48:AR48,"3",I48:AR48)/3</f>
        <v>0</v>
      </c>
      <c r="BR48" s="195">
        <f t="shared" ref="BR48" si="71">SUMIF(I48:AR48,"4",I48:AR48)/4</f>
        <v>0</v>
      </c>
      <c r="BS48" s="195">
        <f t="shared" ref="BS48" si="72">SUMIF(I48:AR48,"5",I48:AR48)/5</f>
        <v>0</v>
      </c>
      <c r="BT48" s="195">
        <f t="shared" ref="BT48" si="73">SUMIF(I48:AR48,"6",I48:AR48)/6</f>
        <v>0</v>
      </c>
      <c r="BU48" s="198">
        <f t="shared" ref="BU48" si="74">SUMIF(I48:AR48,"7",I48:AR48)/7</f>
        <v>0</v>
      </c>
      <c r="BV48" s="205">
        <f t="shared" si="48"/>
        <v>0</v>
      </c>
      <c r="BW48" s="206" t="str">
        <f t="shared" si="44"/>
        <v/>
      </c>
      <c r="BX48" s="207" t="str">
        <f t="shared" si="45"/>
        <v/>
      </c>
      <c r="BY48" s="208" t="str">
        <f t="shared" si="46"/>
        <v/>
      </c>
      <c r="BZ48" s="209">
        <f t="shared" si="39"/>
        <v>0</v>
      </c>
      <c r="CA48" s="80">
        <f t="shared" si="42"/>
        <v>0</v>
      </c>
      <c r="CB48" s="81"/>
      <c r="CC48" s="71" t="str">
        <f t="shared" si="20"/>
        <v/>
      </c>
      <c r="CD48" s="72">
        <f>+CE48/3*2</f>
        <v>0</v>
      </c>
      <c r="CE48" s="73">
        <f t="shared" si="21"/>
        <v>0</v>
      </c>
      <c r="CF48" s="73"/>
      <c r="CG48" s="73"/>
      <c r="CH48" s="73"/>
      <c r="CI48" s="73">
        <v>2</v>
      </c>
      <c r="CJ48" s="180">
        <v>1</v>
      </c>
      <c r="CK48" s="114"/>
      <c r="CL48" s="114"/>
      <c r="CM48" s="114">
        <f>+定例競技会成績表!P52</f>
        <v>0</v>
      </c>
      <c r="CN48" s="114"/>
      <c r="CO48" s="114"/>
      <c r="CP48" s="114"/>
      <c r="CQ48" s="114"/>
      <c r="CR48" s="126"/>
    </row>
    <row r="49" spans="1:96" s="189" customFormat="1" ht="12">
      <c r="A49" s="1"/>
      <c r="B49" s="181"/>
      <c r="C49" s="82" t="s">
        <v>122</v>
      </c>
      <c r="D49" s="182"/>
      <c r="E49" s="182"/>
      <c r="F49" s="182"/>
      <c r="G49" s="182" t="s">
        <v>191</v>
      </c>
      <c r="H49" s="183" t="s">
        <v>47</v>
      </c>
      <c r="I49" s="184">
        <f t="shared" ref="I49:AR49" si="75">SUMIF(I5:I48,1,I5:I48)</f>
        <v>0</v>
      </c>
      <c r="J49" s="184">
        <f t="shared" si="75"/>
        <v>0</v>
      </c>
      <c r="K49" s="184">
        <f t="shared" si="75"/>
        <v>3</v>
      </c>
      <c r="L49" s="184">
        <f t="shared" si="75"/>
        <v>1</v>
      </c>
      <c r="M49" s="184">
        <f t="shared" si="75"/>
        <v>2</v>
      </c>
      <c r="N49" s="184">
        <f t="shared" si="75"/>
        <v>0</v>
      </c>
      <c r="O49" s="184">
        <f t="shared" si="75"/>
        <v>0</v>
      </c>
      <c r="P49" s="184">
        <f t="shared" si="75"/>
        <v>0</v>
      </c>
      <c r="Q49" s="184">
        <f t="shared" si="75"/>
        <v>0</v>
      </c>
      <c r="R49" s="184">
        <f t="shared" si="75"/>
        <v>0</v>
      </c>
      <c r="S49" s="184">
        <f t="shared" si="75"/>
        <v>1</v>
      </c>
      <c r="T49" s="184">
        <f t="shared" si="75"/>
        <v>1</v>
      </c>
      <c r="U49" s="184">
        <f t="shared" si="75"/>
        <v>0</v>
      </c>
      <c r="V49" s="184">
        <f t="shared" si="75"/>
        <v>0</v>
      </c>
      <c r="W49" s="184">
        <f t="shared" si="75"/>
        <v>2</v>
      </c>
      <c r="X49" s="184">
        <f t="shared" si="75"/>
        <v>1</v>
      </c>
      <c r="Y49" s="184">
        <f t="shared" si="75"/>
        <v>1</v>
      </c>
      <c r="Z49" s="184">
        <f t="shared" si="75"/>
        <v>0</v>
      </c>
      <c r="AA49" s="184">
        <f t="shared" si="75"/>
        <v>0</v>
      </c>
      <c r="AB49" s="184">
        <f t="shared" si="75"/>
        <v>2</v>
      </c>
      <c r="AC49" s="184">
        <f t="shared" si="75"/>
        <v>0</v>
      </c>
      <c r="AD49" s="184">
        <f t="shared" si="75"/>
        <v>0</v>
      </c>
      <c r="AE49" s="184">
        <f t="shared" si="75"/>
        <v>0</v>
      </c>
      <c r="AF49" s="184">
        <f t="shared" si="75"/>
        <v>0</v>
      </c>
      <c r="AG49" s="184">
        <f t="shared" si="75"/>
        <v>0</v>
      </c>
      <c r="AH49" s="184">
        <f t="shared" si="75"/>
        <v>1</v>
      </c>
      <c r="AI49" s="184">
        <f t="shared" si="75"/>
        <v>1</v>
      </c>
      <c r="AJ49" s="184">
        <f t="shared" si="75"/>
        <v>1</v>
      </c>
      <c r="AK49" s="184">
        <f t="shared" si="75"/>
        <v>0</v>
      </c>
      <c r="AL49" s="184">
        <f t="shared" si="75"/>
        <v>0</v>
      </c>
      <c r="AM49" s="184">
        <f t="shared" si="75"/>
        <v>0</v>
      </c>
      <c r="AN49" s="184">
        <f t="shared" si="75"/>
        <v>1</v>
      </c>
      <c r="AO49" s="184">
        <f t="shared" si="75"/>
        <v>0</v>
      </c>
      <c r="AP49" s="184">
        <f t="shared" si="75"/>
        <v>0</v>
      </c>
      <c r="AQ49" s="184">
        <f t="shared" si="75"/>
        <v>2</v>
      </c>
      <c r="AR49" s="184">
        <f t="shared" si="75"/>
        <v>1</v>
      </c>
      <c r="AS49" s="185"/>
      <c r="AT49" s="185"/>
      <c r="AU49" s="187">
        <f>SUM(AU5:AU48)</f>
        <v>8</v>
      </c>
      <c r="AV49" s="187">
        <f>SUM(AV5:AV48)</f>
        <v>87</v>
      </c>
      <c r="AW49" s="188"/>
      <c r="AY49" s="187">
        <f>SUM(AY5:AY48)</f>
        <v>6</v>
      </c>
      <c r="AZ49" s="187">
        <f>SUM(AZ5:AZ48)</f>
        <v>117</v>
      </c>
      <c r="BC49" s="187">
        <f>SUM(BC5:BC48)</f>
        <v>7</v>
      </c>
      <c r="BD49" s="187">
        <f>SUM(BD5:BD48)</f>
        <v>91</v>
      </c>
      <c r="BE49" s="186"/>
      <c r="BF49" s="187">
        <f t="shared" ref="BF49:BT49" si="76">SUM(BF5:BF48)</f>
        <v>21</v>
      </c>
      <c r="BG49" s="187">
        <f t="shared" si="76"/>
        <v>0</v>
      </c>
      <c r="BH49" s="187">
        <f t="shared" si="76"/>
        <v>0</v>
      </c>
      <c r="BI49" s="187">
        <f t="shared" si="76"/>
        <v>0</v>
      </c>
      <c r="BJ49" s="187">
        <f t="shared" si="76"/>
        <v>0</v>
      </c>
      <c r="BK49" s="187">
        <f t="shared" si="76"/>
        <v>0</v>
      </c>
      <c r="BL49" s="187">
        <f t="shared" si="76"/>
        <v>0</v>
      </c>
      <c r="BM49" s="187">
        <f t="shared" si="76"/>
        <v>0</v>
      </c>
      <c r="BN49" s="187">
        <f t="shared" si="76"/>
        <v>0</v>
      </c>
      <c r="BO49" s="187">
        <f t="shared" si="76"/>
        <v>0</v>
      </c>
      <c r="BP49" s="187">
        <f t="shared" si="76"/>
        <v>295</v>
      </c>
      <c r="BQ49" s="187">
        <f t="shared" si="76"/>
        <v>456</v>
      </c>
      <c r="BR49" s="187">
        <f t="shared" si="76"/>
        <v>109</v>
      </c>
      <c r="BS49" s="187">
        <f t="shared" si="76"/>
        <v>6</v>
      </c>
      <c r="BT49" s="187">
        <f t="shared" si="76"/>
        <v>1</v>
      </c>
      <c r="BU49" s="187">
        <f t="shared" ref="BU49" si="77">SUM(BU5:BU48)</f>
        <v>0</v>
      </c>
      <c r="BV49" s="188"/>
      <c r="BW49" s="188"/>
      <c r="BX49" s="188"/>
      <c r="BY49" s="188"/>
      <c r="BZ49" s="188"/>
      <c r="CA49" s="185"/>
      <c r="CB49" s="186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90"/>
      <c r="CQ49" s="190"/>
      <c r="CR49" s="191"/>
    </row>
    <row r="50" spans="1:96" s="93" customFormat="1">
      <c r="A50" s="130"/>
      <c r="C50" s="92">
        <f>COUNTIF(C5:C48,C52)</f>
        <v>24</v>
      </c>
      <c r="D50" s="131"/>
      <c r="E50" s="131"/>
      <c r="F50" s="131"/>
      <c r="G50" s="131"/>
      <c r="H50" s="132"/>
      <c r="AN50" s="88"/>
      <c r="AO50" s="88"/>
      <c r="AP50" s="88"/>
      <c r="AQ50" s="88"/>
      <c r="AR50" s="88"/>
      <c r="BE50" s="88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4"/>
      <c r="CQ50" s="104"/>
      <c r="CR50" s="105"/>
    </row>
    <row r="51" spans="1:96">
      <c r="B51" s="88"/>
      <c r="C51" s="83"/>
      <c r="D51" s="83"/>
      <c r="E51" s="83"/>
      <c r="F51" s="83"/>
      <c r="G51" s="83"/>
      <c r="H51" s="84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88"/>
      <c r="AO51" s="88"/>
      <c r="AP51" s="86"/>
      <c r="AQ51" s="86"/>
      <c r="AR51" s="86"/>
      <c r="AS51" s="86"/>
      <c r="AT51" s="86"/>
      <c r="BE51" s="86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Z51" s="86"/>
      <c r="CA51" s="86"/>
      <c r="CB51" s="86"/>
    </row>
    <row r="52" spans="1:96">
      <c r="C52" s="89" t="s">
        <v>125</v>
      </c>
      <c r="D52" s="90" t="s">
        <v>153</v>
      </c>
      <c r="E52" s="94"/>
      <c r="F52" s="94"/>
      <c r="G52" s="94"/>
      <c r="H52" s="14" t="s">
        <v>50</v>
      </c>
      <c r="I52" s="93"/>
      <c r="J52" s="93"/>
      <c r="K52" s="93"/>
      <c r="L52" s="93"/>
      <c r="M52" s="93"/>
      <c r="O52" s="3"/>
      <c r="AU52" s="331" t="s">
        <v>149</v>
      </c>
      <c r="AV52" s="331"/>
      <c r="AW52" s="331"/>
      <c r="AX52" s="331"/>
      <c r="AY52" s="331"/>
      <c r="AZ52" s="331"/>
      <c r="BA52" s="331"/>
      <c r="BB52" s="95">
        <v>4</v>
      </c>
      <c r="BC52" s="3" t="s">
        <v>131</v>
      </c>
      <c r="BD52" s="3"/>
      <c r="BE52" s="88"/>
      <c r="BF52" s="96" t="str">
        <f>+LEFT(H51,3)</f>
        <v/>
      </c>
      <c r="BG52" s="88"/>
      <c r="BH52" s="96" t="str">
        <f>+LEFT(H51,3)</f>
        <v/>
      </c>
      <c r="BI52" s="93"/>
      <c r="BJ52" s="96" t="str">
        <f>+LEFT(H51,3)</f>
        <v/>
      </c>
      <c r="BK52" s="88"/>
      <c r="BL52" s="96" t="str">
        <f>+LEFT(H51,3)</f>
        <v/>
      </c>
      <c r="BM52" s="88"/>
      <c r="BN52" s="88"/>
      <c r="BO52" s="93"/>
      <c r="BP52" s="88"/>
      <c r="BQ52" s="88"/>
      <c r="BR52" s="88"/>
      <c r="BS52" s="88"/>
      <c r="BT52" s="88"/>
      <c r="BU52" s="88"/>
      <c r="BV52" s="88"/>
      <c r="BW52" s="88"/>
      <c r="BX52" s="88"/>
      <c r="BY52" s="102"/>
      <c r="BZ52" s="88"/>
      <c r="CA52" s="88"/>
      <c r="CB52" s="88"/>
      <c r="CC52" s="93"/>
      <c r="CD52" s="93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</row>
    <row r="53" spans="1:96">
      <c r="C53" s="91" t="s">
        <v>123</v>
      </c>
      <c r="D53" s="92"/>
      <c r="E53" s="92"/>
      <c r="F53" s="92"/>
      <c r="G53" s="92"/>
      <c r="H53" s="97"/>
      <c r="I53" s="85"/>
      <c r="J53" s="85"/>
      <c r="K53" s="85"/>
      <c r="L53" s="85"/>
      <c r="M53" s="85"/>
      <c r="AT53" s="343" t="s">
        <v>136</v>
      </c>
      <c r="AU53" s="344" t="s">
        <v>132</v>
      </c>
      <c r="AV53" s="344"/>
      <c r="AW53" s="344"/>
      <c r="AX53" s="344"/>
      <c r="AY53" s="344"/>
      <c r="AZ53" s="344"/>
      <c r="BA53" s="344"/>
      <c r="BB53" s="85">
        <f>SUM(I49,U49,AG49)</f>
        <v>0</v>
      </c>
      <c r="BC53" s="3" t="s">
        <v>131</v>
      </c>
      <c r="BD53" s="3"/>
      <c r="BF53" s="98" t="str">
        <f>IF(H52="-","",LEFT(H52,3))</f>
        <v/>
      </c>
      <c r="BG53" s="134"/>
      <c r="BH53" s="98" t="str">
        <f>IF(H52="-","",LEFT(H52,3))</f>
        <v/>
      </c>
      <c r="BI53" s="134"/>
      <c r="BJ53" s="98" t="str">
        <f>IF(H52="-","",LEFT(H52,3))</f>
        <v/>
      </c>
      <c r="BK53" s="96"/>
      <c r="BL53" s="98" t="str">
        <f>IF(H52="-","",LEFT(H52,3))</f>
        <v/>
      </c>
      <c r="BM53" s="96"/>
      <c r="BN53" s="98" t="str">
        <f>IF(H52="-","",LEFT(H52,3))</f>
        <v/>
      </c>
      <c r="BO53" s="96"/>
      <c r="BP53" s="98" t="str">
        <f>IF(H52="-","",LEFT(H52,3))</f>
        <v/>
      </c>
      <c r="BQ53" s="96"/>
      <c r="BR53" s="98" t="str">
        <f>IF(H52="-","",LEFT(H52,3))</f>
        <v/>
      </c>
      <c r="BS53" s="96"/>
      <c r="BT53" s="98" t="str">
        <f>IF(H52="-","",LEFT(H52,3))</f>
        <v/>
      </c>
      <c r="BU53" s="96"/>
      <c r="BV53" s="98" t="str">
        <f>IF(H52="-","",LEFT(H52,3))</f>
        <v/>
      </c>
      <c r="BW53" s="96"/>
      <c r="BX53" s="98" t="str">
        <f>IF(H52="-","",LEFT(H52,3))</f>
        <v/>
      </c>
      <c r="BZ53" s="86"/>
      <c r="CA53" s="93"/>
    </row>
    <row r="54" spans="1:96">
      <c r="C54" s="91" t="s">
        <v>124</v>
      </c>
      <c r="D54" s="92"/>
      <c r="E54" s="92"/>
      <c r="F54" s="92"/>
      <c r="G54" s="92"/>
      <c r="H54" s="97"/>
      <c r="I54" s="85"/>
      <c r="J54" s="85"/>
      <c r="K54" s="85"/>
      <c r="L54" s="85"/>
      <c r="M54" s="85"/>
      <c r="AT54" s="343"/>
      <c r="AU54" s="344" t="s">
        <v>134</v>
      </c>
      <c r="AV54" s="344"/>
      <c r="AW54" s="344"/>
      <c r="AX54" s="344"/>
      <c r="AY54" s="344"/>
      <c r="AZ54" s="344"/>
      <c r="BA54" s="344"/>
      <c r="BB54" s="85">
        <f>SUM(I49,U49,AG49)</f>
        <v>0</v>
      </c>
      <c r="BC54" s="3" t="s">
        <v>131</v>
      </c>
      <c r="BD54" s="3"/>
      <c r="BF54" s="98" t="str">
        <f>IF(H52="-","",LEFT(H52,3))</f>
        <v/>
      </c>
      <c r="BG54" s="134"/>
      <c r="BH54" s="98" t="str">
        <f>IF(H52="-","",LEFT(H52,3))</f>
        <v/>
      </c>
      <c r="BI54" s="134"/>
      <c r="BJ54" s="98" t="str">
        <f>IF(H52="-","",LEFT(H52,3))</f>
        <v/>
      </c>
      <c r="BK54" s="96"/>
      <c r="BL54" s="98" t="str">
        <f>IF(H52="-","",LEFT(H52,3))</f>
        <v/>
      </c>
      <c r="BM54" s="96"/>
      <c r="BN54" s="98" t="str">
        <f>IF(H52="-","",LEFT(H52,3))</f>
        <v/>
      </c>
      <c r="BO54" s="96"/>
      <c r="BP54" s="98" t="str">
        <f>IF(H52="-","",LEFT(H52,3))</f>
        <v/>
      </c>
      <c r="BQ54" s="96"/>
      <c r="BR54" s="98" t="str">
        <f>IF(H52="-","",LEFT(H52,3))</f>
        <v/>
      </c>
      <c r="BS54" s="96"/>
      <c r="BT54" s="98" t="str">
        <f>IF(H52="-","",LEFT(H52,3))</f>
        <v/>
      </c>
      <c r="BU54" s="96"/>
      <c r="BV54" s="98" t="str">
        <f>IF(H52="-","",LEFT(H52,3))</f>
        <v/>
      </c>
      <c r="BW54" s="96"/>
      <c r="BX54" s="98" t="str">
        <f>IF(H52="-","",LEFT(H52,3))</f>
        <v/>
      </c>
      <c r="BZ54" s="86"/>
      <c r="CA54" s="93"/>
    </row>
    <row r="55" spans="1:96">
      <c r="AT55" s="343"/>
      <c r="AU55" s="344" t="s">
        <v>135</v>
      </c>
      <c r="AV55" s="344"/>
      <c r="AW55" s="344"/>
      <c r="AX55" s="344"/>
      <c r="AY55" s="344"/>
      <c r="AZ55" s="344"/>
      <c r="BA55" s="344"/>
      <c r="BB55" s="85">
        <f>SUM(L49,X49,AJ49)</f>
        <v>3</v>
      </c>
      <c r="BC55" s="3" t="s">
        <v>131</v>
      </c>
      <c r="BD55" s="3"/>
      <c r="BF55" s="98" t="str">
        <f>IF(H52="-","",LEFT(H52,3))</f>
        <v/>
      </c>
      <c r="BG55" s="134"/>
      <c r="BH55" s="98" t="str">
        <f>IF(H52="-","",LEFT(H52,3))</f>
        <v/>
      </c>
      <c r="BI55" s="134"/>
      <c r="BJ55" s="98" t="str">
        <f>IF(H52="-","",LEFT(H52,3))</f>
        <v/>
      </c>
      <c r="BK55" s="96"/>
      <c r="BL55" s="98" t="str">
        <f>IF(H52="-","",LEFT(H52,3))</f>
        <v/>
      </c>
      <c r="BM55" s="96"/>
      <c r="BN55" s="98" t="str">
        <f>IF(H52="-","",LEFT(H52,3))</f>
        <v/>
      </c>
      <c r="BO55" s="96"/>
      <c r="BP55" s="98" t="str">
        <f>IF(H52="-","",LEFT(H52,3))</f>
        <v/>
      </c>
      <c r="BQ55" s="96"/>
      <c r="BR55" s="98" t="str">
        <f>IF(H52="-","",LEFT(H52,3))</f>
        <v/>
      </c>
      <c r="BS55" s="96"/>
      <c r="BT55" s="98" t="str">
        <f>IF(H52="-","",LEFT(H52,3))</f>
        <v/>
      </c>
      <c r="BU55" s="96"/>
      <c r="BV55" s="98" t="str">
        <f>IF(H52="-","",LEFT(H52,3))</f>
        <v/>
      </c>
      <c r="BW55" s="96"/>
      <c r="BX55" s="98" t="str">
        <f>IF(H52="-","",LEFT(H52,3))</f>
        <v/>
      </c>
      <c r="BZ55" s="86"/>
      <c r="CA55" s="93"/>
    </row>
    <row r="56" spans="1:96">
      <c r="AT56" s="343"/>
      <c r="AU56" s="344" t="s">
        <v>133</v>
      </c>
      <c r="AV56" s="344"/>
      <c r="AW56" s="344"/>
      <c r="AX56" s="344"/>
      <c r="AY56" s="344"/>
      <c r="AZ56" s="344"/>
      <c r="BA56" s="344"/>
      <c r="BB56" s="85">
        <f>SUM(O49,AA49,AM49)</f>
        <v>0</v>
      </c>
      <c r="BC56" s="3" t="s">
        <v>131</v>
      </c>
      <c r="BD56" s="3"/>
      <c r="BF56" s="98" t="str">
        <f>IF(H52="-","",LEFT(H52,3))</f>
        <v/>
      </c>
      <c r="BG56" s="134"/>
      <c r="BH56" s="98" t="str">
        <f>IF(H52="-","",LEFT(H52,3))</f>
        <v/>
      </c>
      <c r="BI56" s="134"/>
      <c r="BJ56" s="98" t="str">
        <f>IF(H52="-","",LEFT(H52,3))</f>
        <v/>
      </c>
      <c r="BK56" s="96"/>
      <c r="BL56" s="98" t="str">
        <f>IF(H52="-","",LEFT(H52,3))</f>
        <v/>
      </c>
      <c r="BM56" s="96"/>
      <c r="BN56" s="98" t="str">
        <f>IF(H52="-","",LEFT(H52,3))</f>
        <v/>
      </c>
      <c r="BO56" s="96"/>
      <c r="BP56" s="98" t="str">
        <f>IF(H52="-","",LEFT(H52,3))</f>
        <v/>
      </c>
      <c r="BQ56" s="96"/>
      <c r="BR56" s="98" t="str">
        <f>IF(H52="-","",LEFT(H52,3))</f>
        <v/>
      </c>
      <c r="BS56" s="96"/>
      <c r="BT56" s="98" t="str">
        <f>IF(H52="-","",LEFT(H52,3))</f>
        <v/>
      </c>
      <c r="BU56" s="96"/>
      <c r="BV56" s="98" t="str">
        <f>IF(H52="-","",LEFT(H52,3))</f>
        <v/>
      </c>
      <c r="BW56" s="96"/>
      <c r="BX56" s="98" t="str">
        <f>IF(H52="-","",LEFT(H52,3))</f>
        <v/>
      </c>
      <c r="BZ56" s="86"/>
      <c r="CA56" s="93"/>
    </row>
    <row r="58" spans="1:96">
      <c r="I58" s="99">
        <v>3</v>
      </c>
      <c r="J58" s="100">
        <v>2</v>
      </c>
      <c r="K58" s="100">
        <v>2</v>
      </c>
      <c r="L58" s="100">
        <v>4</v>
      </c>
      <c r="M58" s="100">
        <v>2</v>
      </c>
      <c r="N58" s="100">
        <v>3</v>
      </c>
      <c r="O58" s="100">
        <v>3</v>
      </c>
      <c r="P58" s="100">
        <v>2</v>
      </c>
      <c r="Q58" s="100">
        <v>3</v>
      </c>
      <c r="R58" s="100">
        <v>2</v>
      </c>
      <c r="S58" s="100">
        <v>2</v>
      </c>
      <c r="T58" s="101">
        <v>2</v>
      </c>
    </row>
  </sheetData>
  <autoFilter ref="A4:CB50"/>
  <mergeCells count="23">
    <mergeCell ref="CE3:CR3"/>
    <mergeCell ref="AT53:AT56"/>
    <mergeCell ref="BG2:BO2"/>
    <mergeCell ref="BW2:BY2"/>
    <mergeCell ref="AU53:BA53"/>
    <mergeCell ref="AU54:BA54"/>
    <mergeCell ref="AU55:BA55"/>
    <mergeCell ref="AU56:BA56"/>
    <mergeCell ref="BX1:BY1"/>
    <mergeCell ref="BW3:BY3"/>
    <mergeCell ref="BP3:BU3"/>
    <mergeCell ref="AU52:BA52"/>
    <mergeCell ref="I2:N2"/>
    <mergeCell ref="AS3:AS4"/>
    <mergeCell ref="AG3:AR3"/>
    <mergeCell ref="U3:AF3"/>
    <mergeCell ref="I3:T3"/>
    <mergeCell ref="AT3:AW3"/>
    <mergeCell ref="BB3:BE3"/>
    <mergeCell ref="AX3:BA3"/>
    <mergeCell ref="BG3:BI3"/>
    <mergeCell ref="BJ3:BL3"/>
    <mergeCell ref="BM3:BO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定例競技会成績表</vt:lpstr>
      <vt:lpstr>個人成績</vt:lpstr>
      <vt:lpstr>定例競技会成績表!Print_Area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wakabayashi</dc:creator>
  <cp:lastModifiedBy>mutsuo takahashi</cp:lastModifiedBy>
  <cp:lastPrinted>2022-06-29T06:35:39Z</cp:lastPrinted>
  <dcterms:created xsi:type="dcterms:W3CDTF">2003-04-16T07:03:10Z</dcterms:created>
  <dcterms:modified xsi:type="dcterms:W3CDTF">2022-06-29T06:36:04Z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